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tabRatio="771"/>
  </bookViews>
  <sheets>
    <sheet name="Sheet1" sheetId="66" r:id="rId1"/>
    <sheet name="目录" sheetId="13" r:id="rId2"/>
    <sheet name="1.一般公共预算收入决算表" sheetId="1" r:id="rId3"/>
    <sheet name="2.一般公共预算支出决算表 （按功能分类）" sheetId="65" r:id="rId4"/>
    <sheet name="3.一般公共预算支出决算表（按经济分类科目）" sheetId="61" r:id="rId5"/>
    <sheet name="4.一般公共预算税收返还和转移支付决算表" sheetId="62" r:id="rId6"/>
    <sheet name="5.一般公共预算收支决算平衡表" sheetId="56" r:id="rId7"/>
    <sheet name="6.政府性基金收入决算表" sheetId="7" r:id="rId8"/>
    <sheet name="7.政府性基金支出决算表" sheetId="9" r:id="rId9"/>
    <sheet name="8.政府性基金转移支付决算表" sheetId="63" r:id="rId10"/>
    <sheet name="9.政府性基金收支决算平衡表" sheetId="57" r:id="rId11"/>
    <sheet name="10.社会保险基金预算收支决算表" sheetId="54" r:id="rId12"/>
    <sheet name="11.国有资本经营收支决算表" sheetId="53" r:id="rId13"/>
    <sheet name="12.地方政府一般债务余额决算表" sheetId="26" r:id="rId14"/>
    <sheet name="13.地方政府专项债务余额决算表" sheetId="11" r:id="rId15"/>
  </sheets>
  <definedNames>
    <definedName name="_xlnm._FilterDatabase" localSheetId="3" hidden="1">'2.一般公共预算支出决算表 （按功能分类）'!$A$4:$G$276</definedName>
    <definedName name="_xlnm.Print_Area" localSheetId="9">'8.政府性基金转移支付决算表'!$A$1:$D$20</definedName>
    <definedName name="_xlnm.Print_Titles" localSheetId="3">'2.一般公共预算支出决算表 （按功能分类）'!$1:$5</definedName>
    <definedName name="_xlnm.Print_Titles" localSheetId="5">'4.一般公共预算税收返还和转移支付决算表'!$1:$4</definedName>
    <definedName name="_xlnm.Print_Titles" localSheetId="4">'3.一般公共预算支出决算表（按经济分类科目）'!$A:$A,'3.一般公共预算支出决算表（按经济分类科目）'!$1:$4</definedName>
    <definedName name="_xlnm.Print_Area" localSheetId="3">'2.一般公共预算支出决算表 （按功能分类）'!$A$1:$G$276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<sst xmlns="http://schemas.openxmlformats.org/spreadsheetml/2006/main" count="796" uniqueCount="695">
  <si>
    <t>西咸新区空港新城</t>
  </si>
  <si>
    <t>2019年财政决算（草案）</t>
  </si>
  <si>
    <t>空港新城财政局</t>
  </si>
  <si>
    <t>2019年空港新城财政决算表目录</t>
  </si>
  <si>
    <t>一、一般公共预算</t>
  </si>
  <si>
    <t xml:space="preserve">    表一：2019年空港新城一般公共预算收入决算表</t>
  </si>
  <si>
    <t xml:space="preserve">    表二：2019年空港新城一般公共预算支出决算表 （按功能分类）</t>
  </si>
  <si>
    <t xml:space="preserve">    表三：2019年空港新城一般公共预算支出决算表（按经济分类）</t>
  </si>
  <si>
    <t xml:space="preserve">    表四：2019年空港新城一般公共预算税收返还和转移支付决算表</t>
  </si>
  <si>
    <t xml:space="preserve">    表五：2019年空港新城一般公共预算收支决算平衡表</t>
  </si>
  <si>
    <t>二、政府性基金预算</t>
  </si>
  <si>
    <t xml:space="preserve">    表六：2019年空港新城政府性基金收入决算表</t>
  </si>
  <si>
    <t xml:space="preserve">    表七：2019年空港新城政府性基金支出决算表</t>
  </si>
  <si>
    <t xml:space="preserve">    表八：2019年空港新城政府性基金转移支付表</t>
  </si>
  <si>
    <t xml:space="preserve">    表九：2019年空港新城政府性基金收支决算平衡表</t>
  </si>
  <si>
    <t>三、社会保险基金预算</t>
  </si>
  <si>
    <t xml:space="preserve">    表十：2019年空港新城社会保险基金预算收支决算表</t>
  </si>
  <si>
    <t>四、国有资本经营预算</t>
  </si>
  <si>
    <t xml:space="preserve">    表十一：2019年空港新城国有资本经营预算收支决算表</t>
  </si>
  <si>
    <t>五、债务决算报表</t>
  </si>
  <si>
    <t xml:space="preserve">    表十二：2019年空港新城地方政府一般债务限额和余额情况表</t>
  </si>
  <si>
    <t xml:space="preserve">    表十三：2019年空港新城地方政府专项债务限额和余额情况表</t>
  </si>
  <si>
    <r>
      <rPr>
        <sz val="12"/>
        <color theme="1"/>
        <rFont val="宋体"/>
        <charset val="134"/>
      </rPr>
      <t>表一</t>
    </r>
  </si>
  <si>
    <r>
      <rPr>
        <b/>
        <sz val="18"/>
        <color rgb="FF000000"/>
        <rFont val="Times New Roman"/>
        <charset val="134"/>
      </rPr>
      <t>2019</t>
    </r>
    <r>
      <rPr>
        <b/>
        <sz val="18"/>
        <color rgb="FF000000"/>
        <rFont val="方正小标宋简体"/>
        <charset val="134"/>
      </rPr>
      <t>年空港新城一般公共预算收入决算表</t>
    </r>
  </si>
  <si>
    <r>
      <rPr>
        <sz val="10"/>
        <color theme="1"/>
        <rFont val="宋体"/>
        <charset val="134"/>
      </rPr>
      <t>单位：万元</t>
    </r>
  </si>
  <si>
    <r>
      <rPr>
        <b/>
        <sz val="11"/>
        <color theme="1"/>
        <rFont val="宋体"/>
        <charset val="134"/>
      </rPr>
      <t>项目</t>
    </r>
  </si>
  <si>
    <r>
      <rPr>
        <b/>
        <sz val="11"/>
        <color theme="1"/>
        <rFont val="Times New Roman"/>
        <charset val="134"/>
      </rPr>
      <t>2019</t>
    </r>
    <r>
      <rPr>
        <b/>
        <sz val="11"/>
        <color theme="1"/>
        <rFont val="宋体"/>
        <charset val="134"/>
      </rPr>
      <t>年</t>
    </r>
  </si>
  <si>
    <r>
      <rPr>
        <b/>
        <sz val="11"/>
        <color theme="1"/>
        <rFont val="Times New Roman"/>
        <charset val="134"/>
      </rPr>
      <t>2018</t>
    </r>
    <r>
      <rPr>
        <b/>
        <sz val="11"/>
        <color theme="1"/>
        <rFont val="宋体"/>
        <charset val="134"/>
      </rPr>
      <t>年决算数</t>
    </r>
  </si>
  <si>
    <r>
      <rPr>
        <b/>
        <sz val="11"/>
        <color theme="1"/>
        <rFont val="Times New Roman"/>
        <charset val="134"/>
      </rPr>
      <t>2019</t>
    </r>
    <r>
      <rPr>
        <b/>
        <sz val="11"/>
        <color theme="1"/>
        <rFont val="宋体"/>
        <charset val="134"/>
      </rPr>
      <t>年决算数</t>
    </r>
  </si>
  <si>
    <r>
      <rPr>
        <b/>
        <sz val="11"/>
        <color theme="1"/>
        <rFont val="宋体"/>
        <charset val="134"/>
      </rPr>
      <t>年初预算数</t>
    </r>
  </si>
  <si>
    <r>
      <rPr>
        <b/>
        <sz val="11"/>
        <color theme="1"/>
        <rFont val="宋体"/>
        <charset val="134"/>
      </rPr>
      <t>调整预算数</t>
    </r>
  </si>
  <si>
    <r>
      <rPr>
        <b/>
        <sz val="11"/>
        <color theme="1"/>
        <rFont val="宋体"/>
        <charset val="134"/>
      </rPr>
      <t>决算数</t>
    </r>
  </si>
  <si>
    <r>
      <rPr>
        <b/>
        <sz val="11"/>
        <color theme="1"/>
        <rFont val="宋体"/>
        <charset val="134"/>
      </rPr>
      <t>占调整预算数</t>
    </r>
    <r>
      <rPr>
        <b/>
        <sz val="11"/>
        <color theme="1"/>
        <rFont val="Times New Roman"/>
        <charset val="134"/>
      </rPr>
      <t>%</t>
    </r>
  </si>
  <si>
    <r>
      <rPr>
        <b/>
        <sz val="11"/>
        <color theme="1"/>
        <rFont val="宋体"/>
        <charset val="134"/>
      </rPr>
      <t>为上年决算数的</t>
    </r>
    <r>
      <rPr>
        <b/>
        <sz val="11"/>
        <color theme="1"/>
        <rFont val="Times New Roman"/>
        <charset val="134"/>
      </rPr>
      <t>%</t>
    </r>
  </si>
  <si>
    <r>
      <rPr>
        <b/>
        <sz val="10"/>
        <color theme="1"/>
        <rFont val="宋体"/>
        <charset val="134"/>
      </rPr>
      <t>一、税收收入</t>
    </r>
  </si>
  <si>
    <r>
      <rPr>
        <sz val="10"/>
        <rFont val="宋体"/>
        <charset val="134"/>
      </rPr>
      <t>增值税</t>
    </r>
  </si>
  <si>
    <r>
      <rPr>
        <sz val="10"/>
        <rFont val="宋体"/>
        <charset val="134"/>
      </rPr>
      <t>营业税</t>
    </r>
  </si>
  <si>
    <r>
      <rPr>
        <sz val="10"/>
        <rFont val="宋体"/>
        <charset val="134"/>
      </rPr>
      <t>企业所得税</t>
    </r>
  </si>
  <si>
    <r>
      <rPr>
        <sz val="10"/>
        <rFont val="宋体"/>
        <charset val="134"/>
      </rPr>
      <t>个人所得税</t>
    </r>
  </si>
  <si>
    <r>
      <rPr>
        <sz val="10"/>
        <rFont val="宋体"/>
        <charset val="134"/>
      </rPr>
      <t>资源税</t>
    </r>
  </si>
  <si>
    <r>
      <rPr>
        <sz val="10"/>
        <rFont val="宋体"/>
        <charset val="134"/>
      </rPr>
      <t>城市维护建设税</t>
    </r>
  </si>
  <si>
    <r>
      <rPr>
        <sz val="10"/>
        <rFont val="宋体"/>
        <charset val="134"/>
      </rPr>
      <t>房产税</t>
    </r>
  </si>
  <si>
    <r>
      <rPr>
        <sz val="10"/>
        <rFont val="宋体"/>
        <charset val="134"/>
      </rPr>
      <t>印花税</t>
    </r>
  </si>
  <si>
    <r>
      <rPr>
        <sz val="10"/>
        <rFont val="宋体"/>
        <charset val="134"/>
      </rPr>
      <t>城镇土地使用税</t>
    </r>
  </si>
  <si>
    <r>
      <rPr>
        <sz val="10"/>
        <rFont val="宋体"/>
        <charset val="134"/>
      </rPr>
      <t>土地增值税</t>
    </r>
  </si>
  <si>
    <r>
      <rPr>
        <sz val="10"/>
        <rFont val="宋体"/>
        <charset val="134"/>
      </rPr>
      <t>车船税</t>
    </r>
  </si>
  <si>
    <r>
      <rPr>
        <sz val="10"/>
        <rFont val="宋体"/>
        <charset val="134"/>
      </rPr>
      <t>耕地占用税</t>
    </r>
  </si>
  <si>
    <r>
      <rPr>
        <sz val="10"/>
        <rFont val="宋体"/>
        <charset val="134"/>
      </rPr>
      <t>契税</t>
    </r>
  </si>
  <si>
    <r>
      <rPr>
        <sz val="10"/>
        <rFont val="宋体"/>
        <charset val="134"/>
      </rPr>
      <t>环境保护税</t>
    </r>
  </si>
  <si>
    <r>
      <rPr>
        <sz val="10"/>
        <rFont val="宋体"/>
        <charset val="134"/>
      </rPr>
      <t>其他税收收入</t>
    </r>
  </si>
  <si>
    <r>
      <rPr>
        <b/>
        <sz val="10"/>
        <rFont val="宋体"/>
        <charset val="134"/>
      </rPr>
      <t>二、非税收入</t>
    </r>
  </si>
  <si>
    <r>
      <rPr>
        <sz val="10"/>
        <rFont val="宋体"/>
        <charset val="134"/>
      </rPr>
      <t>专项收入</t>
    </r>
  </si>
  <si>
    <r>
      <rPr>
        <sz val="10"/>
        <rFont val="宋体"/>
        <charset val="134"/>
      </rPr>
      <t>行政事业性收费收入</t>
    </r>
  </si>
  <si>
    <r>
      <rPr>
        <sz val="10"/>
        <rFont val="宋体"/>
        <charset val="134"/>
      </rPr>
      <t>罚没收入</t>
    </r>
  </si>
  <si>
    <r>
      <rPr>
        <sz val="10"/>
        <rFont val="宋体"/>
        <charset val="134"/>
      </rPr>
      <t>国有资本经营收入</t>
    </r>
  </si>
  <si>
    <r>
      <rPr>
        <sz val="10"/>
        <rFont val="宋体"/>
        <charset val="134"/>
      </rPr>
      <t>国有资源（资产）有偿使用收入</t>
    </r>
  </si>
  <si>
    <r>
      <rPr>
        <sz val="10"/>
        <rFont val="宋体"/>
        <charset val="134"/>
      </rPr>
      <t>政府住房基金收入</t>
    </r>
  </si>
  <si>
    <r>
      <rPr>
        <sz val="10"/>
        <rFont val="宋体"/>
        <charset val="134"/>
      </rPr>
      <t>其他收入</t>
    </r>
  </si>
  <si>
    <r>
      <rPr>
        <b/>
        <sz val="10"/>
        <rFont val="宋体"/>
        <charset val="134"/>
      </rPr>
      <t>一般公共预算收入</t>
    </r>
  </si>
  <si>
    <t>表二</t>
  </si>
  <si>
    <r>
      <rPr>
        <b/>
        <sz val="18"/>
        <color rgb="FF000000"/>
        <rFont val="Times New Roman"/>
        <charset val="134"/>
      </rPr>
      <t>2019</t>
    </r>
    <r>
      <rPr>
        <b/>
        <sz val="18"/>
        <color rgb="FF000000"/>
        <rFont val="宋体"/>
        <charset val="134"/>
      </rPr>
      <t>年空港新城一般公共预算支出决算表</t>
    </r>
    <r>
      <rPr>
        <b/>
        <sz val="18"/>
        <color rgb="FF000000"/>
        <rFont val="Times New Roman"/>
        <charset val="134"/>
      </rPr>
      <t xml:space="preserve"> </t>
    </r>
    <r>
      <rPr>
        <b/>
        <sz val="18"/>
        <color rgb="FF000000"/>
        <rFont val="宋体"/>
        <charset val="134"/>
      </rPr>
      <t>（按功能分类）</t>
    </r>
  </si>
  <si>
    <t>单位：万元</t>
  </si>
  <si>
    <t>项目</t>
  </si>
  <si>
    <r>
      <rPr>
        <b/>
        <sz val="10"/>
        <color theme="1"/>
        <rFont val="Times New Roman"/>
        <charset val="134"/>
      </rPr>
      <t>2019</t>
    </r>
    <r>
      <rPr>
        <b/>
        <sz val="10"/>
        <color theme="1"/>
        <rFont val="宋体"/>
        <charset val="134"/>
      </rPr>
      <t>年</t>
    </r>
  </si>
  <si>
    <r>
      <rPr>
        <b/>
        <sz val="10"/>
        <color theme="1"/>
        <rFont val="Times New Roman"/>
        <charset val="134"/>
      </rPr>
      <t>2018</t>
    </r>
    <r>
      <rPr>
        <b/>
        <sz val="10"/>
        <color theme="1"/>
        <rFont val="宋体"/>
        <charset val="134"/>
      </rPr>
      <t>年决算数</t>
    </r>
  </si>
  <si>
    <r>
      <rPr>
        <b/>
        <sz val="10"/>
        <color theme="1"/>
        <rFont val="Times New Roman"/>
        <charset val="134"/>
      </rPr>
      <t>2019</t>
    </r>
    <r>
      <rPr>
        <b/>
        <sz val="10"/>
        <color theme="1"/>
        <rFont val="宋体"/>
        <charset val="134"/>
      </rPr>
      <t>年决算数</t>
    </r>
  </si>
  <si>
    <t>年初预算数</t>
  </si>
  <si>
    <t>调整预算数</t>
  </si>
  <si>
    <t>决算数</t>
  </si>
  <si>
    <t>占调整
预算数%</t>
  </si>
  <si>
    <t>为上年
决算数%</t>
  </si>
  <si>
    <t>一般公共预算支出</t>
  </si>
  <si>
    <t>一般公共服务支出</t>
  </si>
  <si>
    <t xml:space="preserve">  政府办公厅(室)及相关机构事务</t>
  </si>
  <si>
    <t xml:space="preserve">    行政运行</t>
  </si>
  <si>
    <t xml:space="preserve">    政务公开审批</t>
  </si>
  <si>
    <t xml:space="preserve">    信访事务</t>
  </si>
  <si>
    <t xml:space="preserve">    事业运行</t>
  </si>
  <si>
    <t xml:space="preserve">    其他政府办公厅(室)及相关机构事务支出</t>
  </si>
  <si>
    <t xml:space="preserve">  发展与改革事务</t>
  </si>
  <si>
    <t xml:space="preserve">    战略规划与实施</t>
  </si>
  <si>
    <t xml:space="preserve">    社会事业发展规划</t>
  </si>
  <si>
    <t xml:space="preserve">  统计信息事务</t>
  </si>
  <si>
    <t xml:space="preserve">    信息事务</t>
  </si>
  <si>
    <t xml:space="preserve">    专项统计业务</t>
  </si>
  <si>
    <t xml:space="preserve">    统计抽样调查</t>
  </si>
  <si>
    <t xml:space="preserve">  财政事务</t>
  </si>
  <si>
    <t xml:space="preserve">    信息化建设</t>
  </si>
  <si>
    <t xml:space="preserve">    财政委托业务支出</t>
  </si>
  <si>
    <t xml:space="preserve">    其他财政事务支出</t>
  </si>
  <si>
    <t xml:space="preserve">  税收事务</t>
  </si>
  <si>
    <t xml:space="preserve">    一般行政管理事务</t>
  </si>
  <si>
    <t xml:space="preserve">    税务办案</t>
  </si>
  <si>
    <t xml:space="preserve">  审计事务</t>
  </si>
  <si>
    <t xml:space="preserve">    审计业务</t>
  </si>
  <si>
    <t xml:space="preserve">    审计管理</t>
  </si>
  <si>
    <t xml:space="preserve">  人力资源事务</t>
  </si>
  <si>
    <t xml:space="preserve">  纪检监察事务</t>
  </si>
  <si>
    <t xml:space="preserve">    其他纪检监察事务支出</t>
  </si>
  <si>
    <t xml:space="preserve">  商贸事务</t>
  </si>
  <si>
    <t xml:space="preserve">    招商引资</t>
  </si>
  <si>
    <t xml:space="preserve">  群众团体事务</t>
  </si>
  <si>
    <t xml:space="preserve">    工会事务</t>
  </si>
  <si>
    <t xml:space="preserve">    其他群众团体事务支出</t>
  </si>
  <si>
    <t xml:space="preserve">  党委办公厅(室)及相关机构事务</t>
  </si>
  <si>
    <t xml:space="preserve">    其他党委办公厅(室)及相关机构事务支出</t>
  </si>
  <si>
    <t xml:space="preserve">  组织事务</t>
  </si>
  <si>
    <t xml:space="preserve">    其他组织事务支出</t>
  </si>
  <si>
    <t xml:space="preserve">  宣传事务</t>
  </si>
  <si>
    <t xml:space="preserve">    其他宣传事务支出</t>
  </si>
  <si>
    <t xml:space="preserve">  统战事务</t>
  </si>
  <si>
    <t xml:space="preserve">    宗教事务</t>
  </si>
  <si>
    <t xml:space="preserve">  其他共产党事务支出(款)</t>
  </si>
  <si>
    <t xml:space="preserve">    其他共产党事务支出(项)</t>
  </si>
  <si>
    <t xml:space="preserve">  网信事务</t>
  </si>
  <si>
    <t xml:space="preserve">    其他网信事务支出</t>
  </si>
  <si>
    <t xml:space="preserve">  市场监督管理事务</t>
  </si>
  <si>
    <t xml:space="preserve">    市场监督管理专项</t>
  </si>
  <si>
    <t xml:space="preserve">    消费者权益保护</t>
  </si>
  <si>
    <t xml:space="preserve">    价格监督检查</t>
  </si>
  <si>
    <t xml:space="preserve">    其他市场监督管理事务</t>
  </si>
  <si>
    <t xml:space="preserve">  其他一般公共服务支出(款)</t>
  </si>
  <si>
    <t xml:space="preserve">    其他一般公共服务支出(项)</t>
  </si>
  <si>
    <t>公共安全支出</t>
  </si>
  <si>
    <t xml:space="preserve">  公安</t>
  </si>
  <si>
    <t xml:space="preserve">    执法办案</t>
  </si>
  <si>
    <t xml:space="preserve">    其他公安支出</t>
  </si>
  <si>
    <t xml:space="preserve">  司法</t>
  </si>
  <si>
    <t xml:space="preserve">    法律援助</t>
  </si>
  <si>
    <t xml:space="preserve">    社区矫正</t>
  </si>
  <si>
    <t xml:space="preserve">    法制建设</t>
  </si>
  <si>
    <t xml:space="preserve">    其他司法支出</t>
  </si>
  <si>
    <t>教育支出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</si>
  <si>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</si>
  <si>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</si>
  <si>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</si>
  <si>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</si>
  <si>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</si>
  <si>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</si>
  <si>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其他普通教育支出</t>
  </si>
  <si>
    <t xml:space="preserve">  进修及培训</t>
  </si>
  <si>
    <t xml:space="preserve">    教师进修</t>
  </si>
  <si>
    <t xml:space="preserve">  教育费附加安排的支出</t>
  </si>
  <si>
    <t xml:space="preserve">    农村中小学教学设施</t>
  </si>
  <si>
    <t xml:space="preserve">    其他教育费附加安排的支出</t>
  </si>
  <si>
    <t xml:space="preserve">  其他教育支出(款)</t>
  </si>
  <si>
    <t xml:space="preserve">    其他教育支出(项)</t>
  </si>
  <si>
    <t>文化旅游体育与传媒支出</t>
  </si>
  <si>
    <t xml:space="preserve">  文化和旅游</t>
  </si>
  <si>
    <t xml:space="preserve">    文化活动</t>
  </si>
  <si>
    <t xml:space="preserve">    群众文化</t>
  </si>
  <si>
    <t xml:space="preserve">    其他文化和旅游支出</t>
  </si>
  <si>
    <t xml:space="preserve">  文物</t>
  </si>
  <si>
    <t xml:space="preserve">    文物保护</t>
  </si>
  <si>
    <t xml:space="preserve">  体育</t>
  </si>
  <si>
    <t xml:space="preserve">    群众体育</t>
  </si>
  <si>
    <t xml:space="preserve">  新闻出版电影</t>
  </si>
  <si>
    <t xml:space="preserve">    电影</t>
  </si>
  <si>
    <t xml:space="preserve">  其他文化体育与传媒支出(款)</t>
  </si>
  <si>
    <t xml:space="preserve">    其他文化体育与传媒支出(项)</t>
  </si>
  <si>
    <t>社会保障和就业支出</t>
  </si>
  <si>
    <t xml:space="preserve">  民政管理事务</t>
  </si>
  <si>
    <t xml:space="preserve">    基层政权和社区建设</t>
  </si>
  <si>
    <t xml:space="preserve">    其他民政管理事务支出</t>
  </si>
  <si>
    <t xml:space="preserve">  行政事业单位离退休</t>
  </si>
  <si>
    <t xml:space="preserve">    机关事业单位基本养老保险缴费支出</t>
  </si>
  <si>
    <t xml:space="preserve">    机关事业单位职业年金缴费支出</t>
  </si>
  <si>
    <t xml:space="preserve">  就业补助</t>
  </si>
  <si>
    <t xml:space="preserve">    其他就业补助支出</t>
  </si>
  <si>
    <t xml:space="preserve">  抚恤</t>
  </si>
  <si>
    <t xml:space="preserve">    死亡抚恤</t>
  </si>
  <si>
    <t xml:space="preserve">    伤残抚恤</t>
  </si>
  <si>
    <t xml:space="preserve">    义务兵优待</t>
  </si>
  <si>
    <t xml:space="preserve">    其他优抚支出</t>
  </si>
  <si>
    <t xml:space="preserve">  退役安置</t>
  </si>
  <si>
    <t xml:space="preserve">    退役士兵安置</t>
  </si>
  <si>
    <t xml:space="preserve">    其他退役安置支出</t>
  </si>
  <si>
    <t xml:space="preserve">  社会福利</t>
  </si>
  <si>
    <t xml:space="preserve">    儿童福利</t>
  </si>
  <si>
    <t xml:space="preserve">    殡葬</t>
  </si>
  <si>
    <t xml:space="preserve">    其他社会福利支出</t>
  </si>
  <si>
    <t xml:space="preserve">  残疾人事业</t>
  </si>
  <si>
    <t xml:space="preserve">    残疾人康复</t>
  </si>
  <si>
    <t xml:space="preserve">    残疾人就业和扶贫</t>
  </si>
  <si>
    <t xml:space="preserve">    残疾人生活和护理补贴</t>
  </si>
  <si>
    <t xml:space="preserve">    其他残疾人事业支出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</si>
  <si>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</si>
  <si>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</si>
  <si>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</si>
  <si>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</si>
  <si>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</si>
  <si>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</si>
  <si>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 xml:space="preserve">  特困人员救助供养</t>
  </si>
  <si>
    <t xml:space="preserve">    农村特困人员救助供养支出</t>
  </si>
  <si>
    <t xml:space="preserve">  其他生活救助</t>
  </si>
  <si>
    <t xml:space="preserve">    其他农村生活救助</t>
  </si>
  <si>
    <t xml:space="preserve">  财政对基本养老保险基金的补助</t>
  </si>
  <si>
    <t xml:space="preserve">    财政对城乡居民基本养老保险基金的补助</t>
  </si>
  <si>
    <t xml:space="preserve">    财政对其他基本养老保险基金的补助</t>
  </si>
  <si>
    <t xml:space="preserve">  财政对其他社会保险基金的补助</t>
  </si>
  <si>
    <t xml:space="preserve">    财政对工伤保险基金的补助</t>
  </si>
  <si>
    <t xml:space="preserve">    财政对生育保险基金的补助</t>
  </si>
  <si>
    <t xml:space="preserve">  退役军人管理事务</t>
  </si>
  <si>
    <t xml:space="preserve">      其他退役军人事务管理支出</t>
  </si>
  <si>
    <t xml:space="preserve">  其他社会保障和就业支出(款)</t>
  </si>
  <si>
    <t xml:space="preserve">    其他社会保障和就业支出(项)</t>
  </si>
  <si>
    <t>卫生健康支出</t>
  </si>
  <si>
    <t xml:space="preserve">  卫生健康管理事务</t>
  </si>
  <si>
    <t xml:space="preserve">    其他卫生健康管理事务支出</t>
  </si>
  <si>
    <t xml:space="preserve">  基层医疗卫生机构</t>
  </si>
  <si>
    <t xml:space="preserve">    城市社区卫生机构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</si>
  <si>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</si>
  <si>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</si>
  <si>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</si>
  <si>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卫生监督机构</t>
  </si>
  <si>
    <t xml:space="preserve">    基本公共卫生服务</t>
  </si>
  <si>
    <t xml:space="preserve">    重大公共卫生专项</t>
  </si>
  <si>
    <t xml:space="preserve">    其他公共卫生支出</t>
  </si>
  <si>
    <t xml:space="preserve">  计划生育事务</t>
  </si>
  <si>
    <t xml:space="preserve">    计划生育服务</t>
  </si>
  <si>
    <t xml:space="preserve">    其他计划生育事务支出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</si>
  <si>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</si>
  <si>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</si>
  <si>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</si>
  <si>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</si>
  <si>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 xml:space="preserve">  医疗救助</t>
  </si>
  <si>
    <t xml:space="preserve">    城乡医疗救助</t>
  </si>
  <si>
    <t xml:space="preserve">  优抚对象医疗</t>
  </si>
  <si>
    <t xml:space="preserve">    优抚对象医疗补助</t>
  </si>
  <si>
    <t xml:space="preserve">  老龄卫生健康事务(款)</t>
  </si>
  <si>
    <t xml:space="preserve">    老龄卫生健康事务(项)</t>
  </si>
  <si>
    <t>节能环保支出</t>
  </si>
  <si>
    <t xml:space="preserve">  污染防治</t>
  </si>
  <si>
    <t xml:space="preserve">    大气</t>
  </si>
  <si>
    <t xml:space="preserve">    水体</t>
  </si>
  <si>
    <t xml:space="preserve">    其他污染防治支出</t>
  </si>
  <si>
    <t xml:space="preserve">  自然生态保护</t>
  </si>
  <si>
    <t xml:space="preserve">    农村环境保护</t>
  </si>
  <si>
    <t xml:space="preserve">  能源节约利用(款)</t>
  </si>
  <si>
    <t xml:space="preserve">    能源节约利用(项)</t>
  </si>
  <si>
    <t xml:space="preserve">  污染减排</t>
  </si>
  <si>
    <t xml:space="preserve">    生态环境执法监察</t>
  </si>
  <si>
    <t>城乡社区支出</t>
  </si>
  <si>
    <t xml:space="preserve">  城乡社区管理事务</t>
  </si>
  <si>
    <t xml:space="preserve">    城管执法</t>
  </si>
  <si>
    <t xml:space="preserve">    工程建设管理</t>
  </si>
  <si>
    <t xml:space="preserve">  城乡社区规划与管理(款)</t>
  </si>
  <si>
    <t xml:space="preserve">    城乡社区规划与管理(项)</t>
  </si>
  <si>
    <t xml:space="preserve">  城乡社区公共设施</t>
  </si>
  <si>
    <t xml:space="preserve">    小城镇基础设施建设</t>
  </si>
  <si>
    <t xml:space="preserve">  城乡社区环境卫生(款)</t>
  </si>
  <si>
    <t xml:space="preserve">    城乡社区环境卫生(项)</t>
  </si>
  <si>
    <t xml:space="preserve">  其他城乡社区支出(款)</t>
  </si>
  <si>
    <t xml:space="preserve">    其他城乡社区支出(项)</t>
  </si>
  <si>
    <t>农林水支出</t>
  </si>
  <si>
    <t xml:space="preserve">  农业</t>
  </si>
  <si>
    <t xml:space="preserve">    科技转化与推广服务</t>
  </si>
  <si>
    <t xml:space="preserve">    病虫害控制</t>
  </si>
  <si>
    <t xml:space="preserve">    农产品质量安全</t>
  </si>
  <si>
    <t xml:space="preserve">    农业行业业务管理</t>
  </si>
  <si>
    <t xml:space="preserve">    防灾救灾</t>
  </si>
  <si>
    <t xml:space="preserve">    农业结构调整补贴</t>
  </si>
  <si>
    <t xml:space="preserve">    农业生产支持补贴</t>
  </si>
  <si>
    <t xml:space="preserve">    对高校毕业生到基层任职补助</t>
  </si>
  <si>
    <t xml:space="preserve">    农业资源保护修复与利用</t>
  </si>
  <si>
    <t xml:space="preserve">    其他农业支出</t>
  </si>
  <si>
    <t xml:space="preserve">  水利</t>
  </si>
  <si>
    <t xml:space="preserve">    水利工程建设</t>
  </si>
  <si>
    <t xml:space="preserve">    水利行业业务管理</t>
  </si>
  <si>
    <t xml:space="preserve">    水利工程运行与维护</t>
  </si>
  <si>
    <t xml:space="preserve">    水资源节约管理与保护</t>
  </si>
  <si>
    <t xml:space="preserve">    防汛</t>
  </si>
  <si>
    <t xml:space="preserve">    农村人畜饮水</t>
  </si>
  <si>
    <t xml:space="preserve">  扶贫</t>
  </si>
  <si>
    <t xml:space="preserve">    生产发展</t>
  </si>
  <si>
    <t xml:space="preserve">    社会发展</t>
  </si>
  <si>
    <t xml:space="preserve">    扶贫贷款奖补和贴息</t>
  </si>
  <si>
    <t xml:space="preserve">    其他扶贫支出</t>
  </si>
  <si>
    <t xml:space="preserve">  农村综合改革</t>
  </si>
  <si>
    <t xml:space="preserve">    对村级一事一议的补助</t>
  </si>
  <si>
    <t>交通运输支出</t>
  </si>
  <si>
    <t xml:space="preserve">  公路水路运输</t>
  </si>
  <si>
    <t xml:space="preserve">    公路建设</t>
  </si>
  <si>
    <t xml:space="preserve">    公路养护</t>
  </si>
  <si>
    <t xml:space="preserve">    公路运输管理</t>
  </si>
  <si>
    <t xml:space="preserve">  民用航空运输</t>
  </si>
  <si>
    <t xml:space="preserve">    其他民用航空运输支出</t>
  </si>
  <si>
    <t xml:space="preserve">    机场建设</t>
  </si>
  <si>
    <t xml:space="preserve">  其他交通运输支出(款)</t>
  </si>
  <si>
    <t xml:space="preserve">    其他交通运输支出(项)</t>
  </si>
  <si>
    <t>资源勘探信息等支出</t>
  </si>
  <si>
    <t xml:space="preserve">  工业和信息产业监管</t>
  </si>
  <si>
    <t xml:space="preserve">    工业和信息产业支持</t>
  </si>
  <si>
    <t xml:space="preserve">  支持中小企业发展和管理支出</t>
  </si>
  <si>
    <t xml:space="preserve">    中小企业发展专项</t>
  </si>
  <si>
    <t xml:space="preserve">  其他资源勘探信息等支出(款)</t>
  </si>
  <si>
    <t xml:space="preserve">    其他资源勘探信息等支出(项)</t>
  </si>
  <si>
    <t>商业服务业等支出</t>
  </si>
  <si>
    <t xml:space="preserve">  涉外发展服务支出</t>
  </si>
  <si>
    <t xml:space="preserve">    其他涉外发展服务支出</t>
  </si>
  <si>
    <t xml:space="preserve">    商业流通事务</t>
  </si>
  <si>
    <t xml:space="preserve">  其他商业服务业等支出(款)</t>
  </si>
  <si>
    <t xml:space="preserve">    服务业基础设施建设</t>
  </si>
  <si>
    <t xml:space="preserve">    其他商业服务业等支出(项)</t>
  </si>
  <si>
    <t>自然资源海洋气象等支出</t>
  </si>
  <si>
    <t xml:space="preserve">  自然资源事务</t>
  </si>
  <si>
    <t>住房保障支出</t>
  </si>
  <si>
    <t xml:space="preserve">  保障性安居工程支出</t>
  </si>
  <si>
    <t xml:space="preserve">    棚户区改造</t>
  </si>
  <si>
    <t xml:space="preserve">  住房改革支出</t>
  </si>
  <si>
    <t xml:space="preserve">    住房公积金</t>
  </si>
  <si>
    <t>灾害防治及应急管理支出</t>
  </si>
  <si>
    <t xml:space="preserve">  应急管理事务</t>
  </si>
  <si>
    <t xml:space="preserve">    安全监管</t>
  </si>
  <si>
    <t xml:space="preserve">    应急管理</t>
  </si>
  <si>
    <t xml:space="preserve">  消防事务</t>
  </si>
  <si>
    <t xml:space="preserve">    其他消防事务支出</t>
  </si>
  <si>
    <t xml:space="preserve">  自然灾害防治</t>
  </si>
  <si>
    <t xml:space="preserve">    地质灾害防治</t>
  </si>
  <si>
    <t>其他支出(类)</t>
  </si>
  <si>
    <t xml:space="preserve">  其他支出(款)</t>
  </si>
  <si>
    <t xml:space="preserve">    其他支出(项)</t>
  </si>
  <si>
    <t>预备费</t>
  </si>
  <si>
    <t>债务付息支出</t>
  </si>
  <si>
    <t xml:space="preserve">  地方政府一般债务付息支出</t>
  </si>
  <si>
    <t xml:space="preserve">    地方政府一般债券付息支出</t>
  </si>
  <si>
    <t>债务发行费用支出</t>
  </si>
  <si>
    <t xml:space="preserve">  地方政府一般债务发行费用支出</t>
  </si>
  <si>
    <t>表三</t>
  </si>
  <si>
    <t>空港新城2019年一般公共预算支出执行情况表（按经济分类）</t>
  </si>
  <si>
    <t>科目名称</t>
  </si>
  <si>
    <t>合计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</si>
  <si>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</si>
  <si>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</si>
  <si>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</si>
  <si>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</si>
  <si>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</si>
  <si>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</si>
  <si>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</si>
  <si>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</si>
  <si>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对个人和家庭补助</t>
  </si>
  <si>
    <t>对社会保障基金补助</t>
  </si>
  <si>
    <t>债务利息及费用支出</t>
  </si>
  <si>
    <t>转移性支出</t>
  </si>
  <si>
    <t>预备费及预留</t>
  </si>
  <si>
    <t>其他支出</t>
  </si>
  <si>
    <t>小计</t>
  </si>
  <si>
    <t>工资奖金津补贴</t>
  </si>
  <si>
    <t>社会保障缴费</t>
  </si>
  <si>
    <t>住房公积金</t>
  </si>
  <si>
    <t>其他工资福利支出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</si>
  <si>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</si>
  <si>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</si>
  <si>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</si>
  <si>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</si>
  <si>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</si>
  <si>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</si>
  <si>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</si>
  <si>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</si>
  <si>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维修（护）费</t>
  </si>
  <si>
    <t>其他商品和服务支出</t>
  </si>
  <si>
    <t>房屋建筑物购建</t>
  </si>
  <si>
    <t>基础设施建设</t>
  </si>
  <si>
    <t>公务用车购置</t>
  </si>
  <si>
    <t>土地征迁补偿和安置支出</t>
  </si>
  <si>
    <t>设备购置</t>
  </si>
  <si>
    <t>大型修缮</t>
  </si>
  <si>
    <t>其他资本性支出</t>
  </si>
  <si>
    <t>工资福利支出</t>
  </si>
  <si>
    <t>商品和服务支出</t>
  </si>
  <si>
    <t>其他对事业单位补助</t>
  </si>
  <si>
    <t>资本性支出（一）</t>
  </si>
  <si>
    <t>资本性支出（二）</t>
  </si>
  <si>
    <t>费用补贴</t>
  </si>
  <si>
    <t>利息补贴</t>
  </si>
  <si>
    <t>其他对企业补助</t>
  </si>
  <si>
    <t>对企业资本性支出（一）</t>
  </si>
  <si>
    <t>对企业资本性支出（二）</t>
  </si>
  <si>
    <t>社会福利和救助</t>
  </si>
  <si>
    <t>助学金</t>
  </si>
  <si>
    <t>个人农业生产补贴</t>
  </si>
  <si>
    <t>离退休费</t>
  </si>
  <si>
    <t>其他对个人和家庭补助</t>
  </si>
  <si>
    <t>对社会保险基金补助</t>
  </si>
  <si>
    <t>补充全国社会保障基金</t>
  </si>
  <si>
    <t>国内债务付息</t>
  </si>
  <si>
    <t>国外债务付息</t>
  </si>
  <si>
    <t>国内债务发行费用</t>
  </si>
  <si>
    <t>国外债务发行费用</t>
  </si>
  <si>
    <t>上下级政府间转移性支出</t>
  </si>
  <si>
    <t>援助其他地区支出</t>
  </si>
  <si>
    <t>债务转贷</t>
  </si>
  <si>
    <t>调出资金</t>
  </si>
  <si>
    <t>安排预算稳定调节基金</t>
  </si>
  <si>
    <t>补充预算周转金</t>
  </si>
  <si>
    <t>预留</t>
  </si>
  <si>
    <t>赠与</t>
  </si>
  <si>
    <t>国家赔偿费用支出</t>
  </si>
  <si>
    <t>对民间非营利组织和群众性自治组织补贴</t>
  </si>
  <si>
    <t>一、一般公共服务支出</t>
  </si>
  <si>
    <t>二、外交支出</t>
  </si>
  <si>
    <t>三、国防支出</t>
  </si>
  <si>
    <t>四、公共安全支出</t>
  </si>
  <si>
    <t>五、教育支出</t>
  </si>
  <si>
    <t>六、科学技术支出</t>
  </si>
  <si>
    <t>七、文化体育与传媒支出</t>
  </si>
  <si>
    <t>八、社会保障和就业支出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</si>
  <si>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</si>
  <si>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</si>
  <si>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</si>
  <si>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</si>
  <si>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</si>
  <si>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</si>
  <si>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</si>
  <si>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</si>
  <si>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十八、援助其他地区支出</t>
  </si>
  <si>
    <t>十九、国土海洋气象等支出</t>
  </si>
  <si>
    <t>二十、住房保障支出</t>
  </si>
  <si>
    <t>二十一、粮油物资储备支出</t>
  </si>
  <si>
    <t>二十二、灾害防治及应急管理支出</t>
  </si>
  <si>
    <t>二十三、预备费</t>
  </si>
  <si>
    <t>二十四、其他支出</t>
  </si>
  <si>
    <t>二十五、转移性支出</t>
  </si>
  <si>
    <t>二十六、债务还本支出</t>
  </si>
  <si>
    <t>二十七、债务付息支出</t>
  </si>
  <si>
    <t>二十八、债务发行费支出</t>
  </si>
  <si>
    <t>一般公共预算支出合计</t>
  </si>
  <si>
    <t>表四</t>
  </si>
  <si>
    <r>
      <rPr>
        <sz val="18"/>
        <rFont val="Times New Roman"/>
        <charset val="134"/>
      </rPr>
      <t>2019</t>
    </r>
    <r>
      <rPr>
        <sz val="18"/>
        <rFont val="方正小标宋简体"/>
        <charset val="134"/>
      </rPr>
      <t>年空港新城一般公共预算税收返还和转移支付决算表</t>
    </r>
  </si>
  <si>
    <t>单位:万元</t>
  </si>
  <si>
    <r>
      <rPr>
        <b/>
        <sz val="10"/>
        <rFont val="Arial Unicode MS"/>
        <charset val="134"/>
      </rPr>
      <t>预算科目</t>
    </r>
  </si>
  <si>
    <r>
      <rPr>
        <b/>
        <sz val="10"/>
        <rFont val="Arial Unicode MS"/>
        <charset val="134"/>
      </rPr>
      <t>决算数</t>
    </r>
  </si>
  <si>
    <r>
      <rPr>
        <sz val="10"/>
        <rFont val="宋体"/>
        <charset val="134"/>
      </rPr>
      <t>一、返还性收入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</si>
  <si>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增值税和消费税税收返还收入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</si>
  <si>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所得税基数返还收入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</si>
  <si>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成品油价格和税费改革税收返还收入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</si>
  <si>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增值税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五五分享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税收返还收入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</si>
  <si>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其他税收返还收入</t>
    </r>
  </si>
  <si>
    <r>
      <rPr>
        <sz val="10"/>
        <rFont val="宋体"/>
        <charset val="134"/>
      </rPr>
      <t>二、一般性转移支付收入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</si>
  <si>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体制补助收入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</si>
  <si>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均衡性转移支付收入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</si>
  <si>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老少边穷转移支付收入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</si>
  <si>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县级基本财力保障机制奖补资金收入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</si>
  <si>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结算补助收入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</si>
  <si>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化解债务补助收入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</si>
  <si>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资源枯竭型城市转移支付补助收入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</si>
  <si>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企业事业单位划转补助收入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</si>
  <si>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成品油价格和税费改革转移支付补助收入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</si>
  <si>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基层公检法司转移支付收入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</si>
  <si>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义务教育等转移支付收入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</si>
  <si>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基本养老保险和低保等转移支付收入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</si>
  <si>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新型农村合作医疗等转移支付收入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</si>
  <si>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农村综合改革转移支付收入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</si>
  <si>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产粮（油）大县奖励资金收入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</si>
  <si>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重点生态功能区转移支付收入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</si>
  <si>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固定数额补助收入</t>
    </r>
  </si>
  <si>
    <t xml:space="preserve">    公共安全共同财政事权转移支付收入  </t>
  </si>
  <si>
    <t xml:space="preserve">    教育共同财政事权转移支付收入  </t>
  </si>
  <si>
    <t xml:space="preserve">    社会保障和就业共同财政事权转移支付收入  </t>
  </si>
  <si>
    <t xml:space="preserve">    卫生健康共同财政事权转移支付收入  </t>
  </si>
  <si>
    <t xml:space="preserve">    农林水共同财政事权转移支付收入  </t>
  </si>
  <si>
    <t xml:space="preserve">    住房保障共同财政事权转移支付收入  </t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</si>
  <si>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其他一般性转移支付收入</t>
    </r>
  </si>
  <si>
    <r>
      <rPr>
        <sz val="10"/>
        <rFont val="宋体"/>
        <charset val="134"/>
      </rPr>
      <t>三、专项转移支付收入</t>
    </r>
  </si>
  <si>
    <r>
      <rPr>
        <sz val="10"/>
        <rFont val="宋体"/>
        <charset val="134"/>
      </rPr>
      <t>　　一般公共服务</t>
    </r>
  </si>
  <si>
    <r>
      <rPr>
        <sz val="10"/>
        <rFont val="宋体"/>
        <charset val="134"/>
      </rPr>
      <t>　　外交</t>
    </r>
  </si>
  <si>
    <r>
      <rPr>
        <sz val="10"/>
        <rFont val="宋体"/>
        <charset val="134"/>
      </rPr>
      <t>　　国防</t>
    </r>
  </si>
  <si>
    <r>
      <rPr>
        <sz val="10"/>
        <rFont val="宋体"/>
        <charset val="134"/>
      </rPr>
      <t>　　公共安全</t>
    </r>
  </si>
  <si>
    <r>
      <rPr>
        <sz val="10"/>
        <rFont val="宋体"/>
        <charset val="134"/>
      </rPr>
      <t>　　教育</t>
    </r>
  </si>
  <si>
    <r>
      <rPr>
        <sz val="10"/>
        <rFont val="宋体"/>
        <charset val="134"/>
      </rPr>
      <t>　　科学技术</t>
    </r>
  </si>
  <si>
    <r>
      <rPr>
        <sz val="10"/>
        <rFont val="宋体"/>
        <charset val="134"/>
      </rPr>
      <t>　　文化体育与传媒</t>
    </r>
  </si>
  <si>
    <r>
      <rPr>
        <sz val="10"/>
        <rFont val="宋体"/>
        <charset val="134"/>
      </rPr>
      <t>　　社会保障和就业</t>
    </r>
  </si>
  <si>
    <t xml:space="preserve">    卫生健康</t>
  </si>
  <si>
    <r>
      <rPr>
        <sz val="10"/>
        <rFont val="宋体"/>
        <charset val="134"/>
      </rPr>
      <t>　　节能环保</t>
    </r>
  </si>
  <si>
    <r>
      <rPr>
        <sz val="10"/>
        <rFont val="宋体"/>
        <charset val="134"/>
      </rPr>
      <t>　　城乡社区</t>
    </r>
  </si>
  <si>
    <r>
      <rPr>
        <sz val="10"/>
        <rFont val="宋体"/>
        <charset val="134"/>
      </rPr>
      <t>　　农林水</t>
    </r>
  </si>
  <si>
    <r>
      <rPr>
        <sz val="10"/>
        <rFont val="宋体"/>
        <charset val="134"/>
      </rPr>
      <t>　　交通运输</t>
    </r>
  </si>
  <si>
    <r>
      <rPr>
        <sz val="10"/>
        <rFont val="宋体"/>
        <charset val="134"/>
      </rPr>
      <t>　　资源勘探信息等</t>
    </r>
  </si>
  <si>
    <r>
      <rPr>
        <sz val="10"/>
        <rFont val="宋体"/>
        <charset val="134"/>
      </rPr>
      <t>　　商业服务业等</t>
    </r>
  </si>
  <si>
    <r>
      <rPr>
        <sz val="10"/>
        <rFont val="宋体"/>
        <charset val="134"/>
      </rPr>
      <t>　　金融</t>
    </r>
  </si>
  <si>
    <r>
      <rPr>
        <sz val="10"/>
        <rFont val="宋体"/>
        <charset val="134"/>
      </rPr>
      <t>　　国土海洋气象等</t>
    </r>
  </si>
  <si>
    <r>
      <rPr>
        <sz val="10"/>
        <rFont val="宋体"/>
        <charset val="134"/>
      </rPr>
      <t>　　住房保障</t>
    </r>
  </si>
  <si>
    <r>
      <rPr>
        <sz val="10"/>
        <rFont val="宋体"/>
        <charset val="134"/>
      </rPr>
      <t>　　粮油物资储备</t>
    </r>
  </si>
  <si>
    <r>
      <rPr>
        <sz val="10"/>
        <rFont val="宋体"/>
        <charset val="134"/>
      </rPr>
      <t>　　其他</t>
    </r>
  </si>
  <si>
    <r>
      <rPr>
        <sz val="10"/>
        <rFont val="宋体"/>
        <charset val="134"/>
      </rPr>
      <t>四、上解上级支出</t>
    </r>
  </si>
  <si>
    <r>
      <rPr>
        <sz val="10"/>
        <rFont val="宋体"/>
        <charset val="134"/>
      </rPr>
      <t>　　一般性转移支付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</si>
  <si>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体制上解支出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</si>
  <si>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出口退税专项上解支出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</si>
  <si>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成品油价格和税费改革专项上解支出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</si>
  <si>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专项转移支付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</si>
  <si>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专项上解支出</t>
    </r>
  </si>
  <si>
    <r>
      <rPr>
        <sz val="12"/>
        <color theme="1"/>
        <rFont val="宋体"/>
        <charset val="134"/>
      </rPr>
      <t>表五</t>
    </r>
  </si>
  <si>
    <r>
      <rPr>
        <b/>
        <sz val="18"/>
        <color rgb="FF000000"/>
        <rFont val="Times New Roman"/>
        <charset val="134"/>
      </rPr>
      <t>2019</t>
    </r>
    <r>
      <rPr>
        <b/>
        <sz val="18"/>
        <color rgb="FF000000"/>
        <rFont val="方正小标宋简体"/>
        <charset val="134"/>
      </rPr>
      <t>年空港新城一般公共预算收支决算平衡表</t>
    </r>
  </si>
  <si>
    <r>
      <rPr>
        <sz val="10"/>
        <rFont val="宋体"/>
        <charset val="134"/>
      </rPr>
      <t>单位：万元</t>
    </r>
  </si>
  <si>
    <r>
      <rPr>
        <b/>
        <sz val="10"/>
        <rFont val="宋体"/>
        <charset val="134"/>
      </rPr>
      <t>一、收入总计</t>
    </r>
  </si>
  <si>
    <r>
      <rPr>
        <b/>
        <sz val="10"/>
        <rFont val="宋体"/>
        <charset val="134"/>
      </rPr>
      <t>二、支出总计</t>
    </r>
  </si>
  <si>
    <r>
      <rPr>
        <sz val="10"/>
        <rFont val="宋体"/>
        <charset val="134"/>
      </rPr>
      <t>（一）本年收入</t>
    </r>
  </si>
  <si>
    <r>
      <rPr>
        <sz val="10"/>
        <color indexed="8"/>
        <rFont val="宋体"/>
        <charset val="134"/>
      </rPr>
      <t>（一）本年支出</t>
    </r>
  </si>
  <si>
    <r>
      <rPr>
        <sz val="10"/>
        <rFont val="宋体"/>
        <charset val="134"/>
      </rPr>
      <t>（二）上级补助收入</t>
    </r>
  </si>
  <si>
    <r>
      <rPr>
        <sz val="10"/>
        <color indexed="8"/>
        <rFont val="宋体"/>
        <charset val="134"/>
      </rPr>
      <t>（二）上解上级支出</t>
    </r>
  </si>
  <si>
    <r>
      <rPr>
        <sz val="10"/>
        <rFont val="Times New Roman"/>
        <charset val="134"/>
      </rPr>
      <t xml:space="preserve">    1</t>
    </r>
    <r>
      <rPr>
        <sz val="10"/>
        <rFont val="宋体"/>
        <charset val="134"/>
      </rPr>
      <t>、返还性收入</t>
    </r>
  </si>
  <si>
    <r>
      <rPr>
        <sz val="10"/>
        <color indexed="8"/>
        <rFont val="宋体"/>
        <charset val="134"/>
      </rPr>
      <t>（三）债务还本支出</t>
    </r>
  </si>
  <si>
    <r>
      <rPr>
        <sz val="10"/>
        <rFont val="Times New Roman"/>
        <charset val="134"/>
      </rPr>
      <t xml:space="preserve">    2</t>
    </r>
    <r>
      <rPr>
        <sz val="10"/>
        <rFont val="宋体"/>
        <charset val="134"/>
      </rPr>
      <t>、一般性转移支付收入</t>
    </r>
  </si>
  <si>
    <r>
      <rPr>
        <sz val="10"/>
        <color indexed="8"/>
        <rFont val="Times New Roman"/>
        <charset val="134"/>
      </rPr>
      <t xml:space="preserve">    1</t>
    </r>
    <r>
      <rPr>
        <sz val="10"/>
        <color indexed="8"/>
        <rFont val="宋体"/>
        <charset val="134"/>
      </rPr>
      <t>、地方政府一般债券支出</t>
    </r>
  </si>
  <si>
    <r>
      <rPr>
        <sz val="10"/>
        <rFont val="Times New Roman"/>
        <charset val="134"/>
      </rPr>
      <t xml:space="preserve">    3</t>
    </r>
    <r>
      <rPr>
        <sz val="10"/>
        <rFont val="宋体"/>
        <charset val="134"/>
      </rPr>
      <t>、专项转移支付收入</t>
    </r>
  </si>
  <si>
    <r>
      <rPr>
        <sz val="10"/>
        <color indexed="8"/>
        <rFont val="Times New Roman"/>
        <charset val="134"/>
      </rPr>
      <t xml:space="preserve">    2</t>
    </r>
    <r>
      <rPr>
        <sz val="10"/>
        <color indexed="8"/>
        <rFont val="宋体"/>
        <charset val="134"/>
      </rPr>
      <t>、地方政府新增一般债券支出</t>
    </r>
  </si>
  <si>
    <r>
      <rPr>
        <sz val="10"/>
        <rFont val="宋体"/>
        <charset val="134"/>
      </rPr>
      <t>（三）债券转贷收入</t>
    </r>
  </si>
  <si>
    <r>
      <rPr>
        <sz val="10"/>
        <color indexed="8"/>
        <rFont val="Times New Roman"/>
        <charset val="134"/>
      </rPr>
      <t xml:space="preserve">    3</t>
    </r>
    <r>
      <rPr>
        <sz val="10"/>
        <color indexed="8"/>
        <rFont val="宋体"/>
        <charset val="134"/>
      </rPr>
      <t>、地方政府置换一般债券支出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</si>
  <si>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转贷置换一般债券收入</t>
    </r>
  </si>
  <si>
    <t>（四）安排预算稳定调节基金</t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</si>
  <si>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地方政府向外国政府借款转贷收入</t>
    </r>
  </si>
  <si>
    <t>（五）补充预算稳定调节基金</t>
  </si>
  <si>
    <r>
      <rPr>
        <sz val="10"/>
        <rFont val="宋体"/>
        <charset val="134"/>
      </rPr>
      <t>（四）调入资金</t>
    </r>
  </si>
  <si>
    <t>（六）累计结余</t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</si>
  <si>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政府性基金调入</t>
    </r>
  </si>
  <si>
    <r>
      <rPr>
        <sz val="10"/>
        <color indexed="8"/>
        <rFont val="Times New Roman"/>
        <charset val="134"/>
      </rPr>
      <t xml:space="preserve">    </t>
    </r>
    <r>
      <rPr>
        <sz val="10"/>
        <color indexed="8"/>
        <rFont val="宋体"/>
        <charset val="134"/>
      </rPr>
      <t>减：结转下年支出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</si>
  <si>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预算稳定调节基金调入</t>
    </r>
  </si>
  <si>
    <r>
      <rPr>
        <sz val="10"/>
        <rFont val="宋体"/>
        <charset val="134"/>
      </rPr>
      <t>（五）上年结转</t>
    </r>
  </si>
  <si>
    <t>（七）净结余</t>
  </si>
  <si>
    <r>
      <rPr>
        <sz val="12"/>
        <color theme="1"/>
        <rFont val="宋体"/>
        <charset val="134"/>
      </rPr>
      <t>表六</t>
    </r>
  </si>
  <si>
    <r>
      <rPr>
        <b/>
        <sz val="18"/>
        <color rgb="FF000000"/>
        <rFont val="Times New Roman"/>
        <charset val="134"/>
      </rPr>
      <t>2019</t>
    </r>
    <r>
      <rPr>
        <b/>
        <sz val="18"/>
        <color rgb="FF000000"/>
        <rFont val="方正小标宋简体"/>
        <charset val="134"/>
      </rPr>
      <t>年空港新城政府性基金收入决算表</t>
    </r>
  </si>
  <si>
    <r>
      <rPr>
        <b/>
        <sz val="10"/>
        <color theme="1"/>
        <rFont val="宋体"/>
        <charset val="134"/>
      </rPr>
      <t>项目</t>
    </r>
  </si>
  <si>
    <r>
      <rPr>
        <b/>
        <sz val="10"/>
        <color theme="1"/>
        <rFont val="宋体"/>
        <charset val="134"/>
      </rPr>
      <t>年初预算数</t>
    </r>
  </si>
  <si>
    <r>
      <rPr>
        <b/>
        <sz val="10"/>
        <color theme="1"/>
        <rFont val="宋体"/>
        <charset val="134"/>
      </rPr>
      <t>调整预算数</t>
    </r>
  </si>
  <si>
    <r>
      <rPr>
        <b/>
        <sz val="10"/>
        <color theme="1"/>
        <rFont val="宋体"/>
        <charset val="134"/>
      </rPr>
      <t>决算数</t>
    </r>
  </si>
  <si>
    <r>
      <rPr>
        <b/>
        <sz val="10"/>
        <color theme="1"/>
        <rFont val="宋体"/>
        <charset val="134"/>
      </rPr>
      <t>占调整预算数</t>
    </r>
    <r>
      <rPr>
        <b/>
        <sz val="10"/>
        <color theme="1"/>
        <rFont val="Times New Roman"/>
        <charset val="134"/>
      </rPr>
      <t>%</t>
    </r>
  </si>
  <si>
    <r>
      <rPr>
        <b/>
        <sz val="10"/>
        <color theme="1"/>
        <rFont val="宋体"/>
        <charset val="134"/>
      </rPr>
      <t>为上年决算数的</t>
    </r>
    <r>
      <rPr>
        <b/>
        <sz val="10"/>
        <color theme="1"/>
        <rFont val="Times New Roman"/>
        <charset val="134"/>
      </rPr>
      <t>%</t>
    </r>
  </si>
  <si>
    <r>
      <rPr>
        <sz val="10"/>
        <color theme="1"/>
        <rFont val="宋体"/>
        <charset val="134"/>
      </rPr>
      <t>散装水泥专项资金收入</t>
    </r>
  </si>
  <si>
    <r>
      <rPr>
        <sz val="10"/>
        <color theme="1"/>
        <rFont val="宋体"/>
        <charset val="134"/>
      </rPr>
      <t>新型墙体材料专项基金收入</t>
    </r>
  </si>
  <si>
    <r>
      <rPr>
        <sz val="10"/>
        <color theme="1"/>
        <rFont val="宋体"/>
        <charset val="134"/>
      </rPr>
      <t>国有土地收益基金收入</t>
    </r>
  </si>
  <si>
    <r>
      <rPr>
        <sz val="10"/>
        <color theme="1"/>
        <rFont val="宋体"/>
        <charset val="134"/>
      </rPr>
      <t>农业土地开发资金收入</t>
    </r>
  </si>
  <si>
    <r>
      <rPr>
        <sz val="10"/>
        <color theme="1"/>
        <rFont val="宋体"/>
        <charset val="134"/>
      </rPr>
      <t>国有土地使用权出让收入</t>
    </r>
  </si>
  <si>
    <r>
      <rPr>
        <sz val="10"/>
        <color theme="1"/>
        <rFont val="宋体"/>
        <charset val="134"/>
      </rPr>
      <t>彩票公益金收入</t>
    </r>
  </si>
  <si>
    <r>
      <rPr>
        <sz val="10"/>
        <color theme="1"/>
        <rFont val="宋体"/>
        <charset val="134"/>
      </rPr>
      <t>城市基础设施配套费收入</t>
    </r>
  </si>
  <si>
    <r>
      <rPr>
        <b/>
        <sz val="10"/>
        <color theme="1"/>
        <rFont val="宋体"/>
        <charset val="134"/>
      </rPr>
      <t>政府性基金收入小计</t>
    </r>
  </si>
  <si>
    <r>
      <rPr>
        <sz val="10"/>
        <color theme="1"/>
        <rFont val="宋体"/>
        <charset val="134"/>
      </rPr>
      <t>上年结余收入</t>
    </r>
  </si>
  <si>
    <r>
      <rPr>
        <sz val="10"/>
        <color theme="1"/>
        <rFont val="宋体"/>
        <charset val="134"/>
      </rPr>
      <t>上级补助收入</t>
    </r>
  </si>
  <si>
    <r>
      <rPr>
        <sz val="10"/>
        <color theme="1"/>
        <rFont val="宋体"/>
        <charset val="134"/>
      </rPr>
      <t>下级上解收入</t>
    </r>
  </si>
  <si>
    <r>
      <rPr>
        <sz val="10"/>
        <color theme="1"/>
        <rFont val="宋体"/>
        <charset val="134"/>
      </rPr>
      <t>地方政府专项债券收入</t>
    </r>
  </si>
  <si>
    <r>
      <rPr>
        <sz val="10"/>
        <color theme="1"/>
        <rFont val="宋体"/>
        <charset val="134"/>
      </rPr>
      <t>新增专项债券收入</t>
    </r>
  </si>
  <si>
    <r>
      <rPr>
        <sz val="10"/>
        <color theme="1"/>
        <rFont val="宋体"/>
        <charset val="134"/>
      </rPr>
      <t>置换专项债券收入</t>
    </r>
  </si>
  <si>
    <r>
      <rPr>
        <sz val="10"/>
        <color theme="1"/>
        <rFont val="宋体"/>
        <charset val="134"/>
      </rPr>
      <t>调入资金</t>
    </r>
  </si>
  <si>
    <r>
      <rPr>
        <b/>
        <sz val="10"/>
        <color theme="1"/>
        <rFont val="宋体"/>
        <charset val="134"/>
      </rPr>
      <t>政府性基金收入总计</t>
    </r>
  </si>
  <si>
    <r>
      <rPr>
        <sz val="12"/>
        <color theme="1"/>
        <rFont val="宋体"/>
        <charset val="134"/>
      </rPr>
      <t>表七</t>
    </r>
  </si>
  <si>
    <r>
      <t>2019</t>
    </r>
    <r>
      <rPr>
        <b/>
        <sz val="18"/>
        <color rgb="FF000000"/>
        <rFont val="方正小标宋简体"/>
        <charset val="134"/>
      </rPr>
      <t>年空港新城政府性基金支出决算表</t>
    </r>
  </si>
  <si>
    <t xml:space="preserve">  旅游发展基金支出</t>
  </si>
  <si>
    <r>
      <rPr>
        <b/>
        <sz val="10"/>
        <rFont val="宋体"/>
        <charset val="134"/>
      </rPr>
      <t>城乡社区支出</t>
    </r>
  </si>
  <si>
    <r>
      <rPr>
        <sz val="9"/>
        <rFont val="Times New Roman"/>
        <charset val="134"/>
      </rPr>
      <t xml:space="preserve">  </t>
    </r>
    <r>
      <rPr>
        <sz val="9"/>
        <rFont val="宋体"/>
        <charset val="134"/>
      </rPr>
      <t>国有土地使用权出让收入及对应专项债务收入安排的支出</t>
    </r>
  </si>
  <si>
    <r>
      <rPr>
        <sz val="9"/>
        <rFont val="Times New Roman"/>
        <charset val="134"/>
      </rPr>
      <t xml:space="preserve">  </t>
    </r>
    <r>
      <rPr>
        <sz val="9"/>
        <rFont val="宋体"/>
        <charset val="134"/>
      </rPr>
      <t>城市公用事业附加及对应专项债务收入安排的支出</t>
    </r>
  </si>
  <si>
    <r>
      <rPr>
        <sz val="9"/>
        <rFont val="Times New Roman"/>
        <charset val="134"/>
      </rPr>
      <t xml:space="preserve">  </t>
    </r>
    <r>
      <rPr>
        <sz val="9"/>
        <rFont val="宋体"/>
        <charset val="134"/>
      </rPr>
      <t>国有土地收益基金及对应专项债务收入安排的支出</t>
    </r>
  </si>
  <si>
    <r>
      <rPr>
        <sz val="9"/>
        <rFont val="Times New Roman"/>
        <charset val="134"/>
      </rPr>
      <t xml:space="preserve">  </t>
    </r>
    <r>
      <rPr>
        <sz val="9"/>
        <rFont val="宋体"/>
        <charset val="134"/>
      </rPr>
      <t>农业土地开发资金安排的支出</t>
    </r>
  </si>
  <si>
    <r>
      <rPr>
        <sz val="9"/>
        <rFont val="Times New Roman"/>
        <charset val="134"/>
      </rPr>
      <t xml:space="preserve">  </t>
    </r>
    <r>
      <rPr>
        <sz val="9"/>
        <rFont val="宋体"/>
        <charset val="134"/>
      </rPr>
      <t>城市基础设施配套费及对应专项债务收入安排的支出</t>
    </r>
  </si>
  <si>
    <t xml:space="preserve">  土地储备专项债券收入安排的支出  </t>
  </si>
  <si>
    <t xml:space="preserve">  棚户区改造专项债券收入安排的支出  </t>
  </si>
  <si>
    <r>
      <rPr>
        <sz val="9"/>
        <rFont val="Times New Roman"/>
        <charset val="134"/>
      </rPr>
      <t xml:space="preserve">  </t>
    </r>
    <r>
      <rPr>
        <sz val="9"/>
        <rFont val="宋体"/>
        <charset val="134"/>
      </rPr>
      <t>污水处理费及对应专项债务收入安排的支出</t>
    </r>
  </si>
  <si>
    <r>
      <rPr>
        <b/>
        <sz val="10"/>
        <rFont val="宋体"/>
        <charset val="134"/>
      </rPr>
      <t>资源勘探信息等支出</t>
    </r>
  </si>
  <si>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新型墙体材料专项基金及对应专项债务收入安排的支出</t>
    </r>
  </si>
  <si>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农网还贷资金支出</t>
    </r>
  </si>
  <si>
    <r>
      <rPr>
        <b/>
        <sz val="10"/>
        <rFont val="宋体"/>
        <charset val="134"/>
      </rPr>
      <t>其他支出</t>
    </r>
  </si>
  <si>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彩票发行销售机构业务费安排的支出</t>
    </r>
  </si>
  <si>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彩票公益金及对应专项债务收入安排的支出</t>
    </r>
  </si>
  <si>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其他政府性基金及对应专项债务收入安排的支出</t>
    </r>
  </si>
  <si>
    <r>
      <rPr>
        <b/>
        <sz val="10"/>
        <rFont val="宋体"/>
        <charset val="134"/>
      </rPr>
      <t>债务付息支出</t>
    </r>
  </si>
  <si>
    <r>
      <rPr>
        <b/>
        <sz val="10"/>
        <rFont val="宋体"/>
        <charset val="134"/>
      </rPr>
      <t>债务发行费用支出</t>
    </r>
  </si>
  <si>
    <r>
      <rPr>
        <b/>
        <sz val="10"/>
        <color theme="1"/>
        <rFont val="宋体"/>
        <charset val="134"/>
      </rPr>
      <t>政府性基金支出小计</t>
    </r>
  </si>
  <si>
    <r>
      <rPr>
        <sz val="10"/>
        <rFont val="宋体"/>
        <charset val="134"/>
      </rPr>
      <t>上解支出</t>
    </r>
  </si>
  <si>
    <r>
      <rPr>
        <sz val="10"/>
        <rFont val="宋体"/>
        <charset val="134"/>
      </rPr>
      <t>补助下级支出</t>
    </r>
  </si>
  <si>
    <r>
      <rPr>
        <sz val="10"/>
        <rFont val="宋体"/>
        <charset val="134"/>
      </rPr>
      <t>地方政府债券还本支出</t>
    </r>
  </si>
  <si>
    <r>
      <rPr>
        <sz val="10"/>
        <rFont val="宋体"/>
        <charset val="134"/>
      </rPr>
      <t>置换专项债券还本支出</t>
    </r>
  </si>
  <si>
    <r>
      <rPr>
        <sz val="10"/>
        <rFont val="宋体"/>
        <charset val="134"/>
      </rPr>
      <t>转贷地方政府债券支出</t>
    </r>
  </si>
  <si>
    <r>
      <rPr>
        <sz val="10"/>
        <rFont val="宋体"/>
        <charset val="134"/>
      </rPr>
      <t>转贷地方政府置换专项债券支出</t>
    </r>
  </si>
  <si>
    <r>
      <rPr>
        <sz val="10"/>
        <rFont val="宋体"/>
        <charset val="134"/>
      </rPr>
      <t>调出资金</t>
    </r>
  </si>
  <si>
    <r>
      <rPr>
        <sz val="10"/>
        <rFont val="宋体"/>
        <charset val="134"/>
      </rPr>
      <t>年终结余</t>
    </r>
  </si>
  <si>
    <r>
      <rPr>
        <b/>
        <sz val="11.5"/>
        <color theme="1"/>
        <rFont val="宋体"/>
        <charset val="134"/>
      </rPr>
      <t>政府性基金支出总计</t>
    </r>
  </si>
  <si>
    <t>表八</t>
  </si>
  <si>
    <r>
      <rPr>
        <b/>
        <sz val="18"/>
        <color theme="1"/>
        <rFont val="Times New Roman"/>
        <charset val="134"/>
      </rPr>
      <t>2019</t>
    </r>
    <r>
      <rPr>
        <b/>
        <sz val="18"/>
        <color theme="1"/>
        <rFont val="方正小标宋简体"/>
        <charset val="134"/>
      </rPr>
      <t>年空港新城政府性基金转移支付决算表</t>
    </r>
  </si>
  <si>
    <t>上级补助收入</t>
  </si>
  <si>
    <t>上解上级支出</t>
  </si>
  <si>
    <r>
      <rPr>
        <sz val="10"/>
        <color theme="1"/>
        <rFont val="宋体"/>
        <charset val="134"/>
      </rPr>
      <t>散装水泥专项资金支出</t>
    </r>
  </si>
  <si>
    <r>
      <rPr>
        <sz val="10"/>
        <color theme="1"/>
        <rFont val="宋体"/>
        <charset val="134"/>
      </rPr>
      <t>新型墙体材料专项基金支出</t>
    </r>
  </si>
  <si>
    <r>
      <rPr>
        <sz val="10"/>
        <color theme="1"/>
        <rFont val="宋体"/>
        <charset val="134"/>
      </rPr>
      <t>旅游发展基金收入</t>
    </r>
  </si>
  <si>
    <r>
      <rPr>
        <sz val="10"/>
        <color theme="1"/>
        <rFont val="宋体"/>
        <charset val="134"/>
      </rPr>
      <t>旅游发展基金支出</t>
    </r>
  </si>
  <si>
    <r>
      <rPr>
        <sz val="10"/>
        <color theme="1"/>
        <rFont val="宋体"/>
        <charset val="134"/>
      </rPr>
      <t>国家电影事业发展专项资金收入</t>
    </r>
  </si>
  <si>
    <r>
      <rPr>
        <sz val="10"/>
        <color theme="1"/>
        <rFont val="宋体"/>
        <charset val="134"/>
      </rPr>
      <t>国家电影事业发展专项资金支出</t>
    </r>
  </si>
  <si>
    <r>
      <rPr>
        <sz val="10"/>
        <color theme="1"/>
        <rFont val="宋体"/>
        <charset val="134"/>
      </rPr>
      <t>新菜地开发建设基金收入</t>
    </r>
  </si>
  <si>
    <r>
      <rPr>
        <sz val="10"/>
        <color theme="1"/>
        <rFont val="宋体"/>
        <charset val="134"/>
      </rPr>
      <t>新菜地开发建设基金支出</t>
    </r>
  </si>
  <si>
    <r>
      <rPr>
        <sz val="10"/>
        <color theme="1"/>
        <rFont val="宋体"/>
        <charset val="134"/>
      </rPr>
      <t>城市公用事业附加收入</t>
    </r>
  </si>
  <si>
    <r>
      <rPr>
        <sz val="10"/>
        <color theme="1"/>
        <rFont val="宋体"/>
        <charset val="134"/>
      </rPr>
      <t>城市公用事业附加支出</t>
    </r>
  </si>
  <si>
    <r>
      <rPr>
        <sz val="10"/>
        <color theme="1"/>
        <rFont val="宋体"/>
        <charset val="134"/>
      </rPr>
      <t>国有土地收益基金支出</t>
    </r>
  </si>
  <si>
    <r>
      <rPr>
        <sz val="10"/>
        <color theme="1"/>
        <rFont val="宋体"/>
        <charset val="134"/>
      </rPr>
      <t>农业土地开发资金支出</t>
    </r>
  </si>
  <si>
    <r>
      <rPr>
        <sz val="10"/>
        <color theme="1"/>
        <rFont val="宋体"/>
        <charset val="134"/>
      </rPr>
      <t>国有土地使用权出让支出</t>
    </r>
  </si>
  <si>
    <r>
      <rPr>
        <sz val="10"/>
        <color theme="1"/>
        <rFont val="宋体"/>
        <charset val="134"/>
      </rPr>
      <t>彩票公益金支出</t>
    </r>
  </si>
  <si>
    <r>
      <rPr>
        <sz val="10"/>
        <color theme="1"/>
        <rFont val="宋体"/>
        <charset val="134"/>
      </rPr>
      <t>城市基础设施配套费支出</t>
    </r>
  </si>
  <si>
    <r>
      <rPr>
        <sz val="10"/>
        <color theme="1"/>
        <rFont val="宋体"/>
        <charset val="134"/>
      </rPr>
      <t>小型水库移民扶助基金收入</t>
    </r>
  </si>
  <si>
    <r>
      <rPr>
        <sz val="10"/>
        <color theme="1"/>
        <rFont val="宋体"/>
        <charset val="134"/>
      </rPr>
      <t>小型水库移民扶助基金支出</t>
    </r>
  </si>
  <si>
    <r>
      <rPr>
        <sz val="10"/>
        <color theme="1"/>
        <rFont val="宋体"/>
        <charset val="134"/>
      </rPr>
      <t>污水处理费收入</t>
    </r>
  </si>
  <si>
    <r>
      <rPr>
        <sz val="10"/>
        <color theme="1"/>
        <rFont val="宋体"/>
        <charset val="134"/>
      </rPr>
      <t>污水处理费支出</t>
    </r>
  </si>
  <si>
    <r>
      <rPr>
        <sz val="10"/>
        <color theme="1"/>
        <rFont val="宋体"/>
        <charset val="134"/>
      </rPr>
      <t>彩票发行机构和彩票销售机构的业务费用</t>
    </r>
  </si>
  <si>
    <r>
      <rPr>
        <sz val="10"/>
        <color theme="1"/>
        <rFont val="宋体"/>
        <charset val="134"/>
      </rPr>
      <t>其他政府性基金收入</t>
    </r>
  </si>
  <si>
    <r>
      <rPr>
        <sz val="10"/>
        <color theme="1"/>
        <rFont val="宋体"/>
        <charset val="134"/>
      </rPr>
      <t>其他政府性基金支出</t>
    </r>
  </si>
  <si>
    <r>
      <rPr>
        <sz val="12"/>
        <color theme="1"/>
        <rFont val="宋体"/>
        <charset val="134"/>
      </rPr>
      <t>表九</t>
    </r>
  </si>
  <si>
    <r>
      <rPr>
        <b/>
        <sz val="18"/>
        <color rgb="FF000000"/>
        <rFont val="Times New Roman"/>
        <charset val="134"/>
      </rPr>
      <t>2019</t>
    </r>
    <r>
      <rPr>
        <b/>
        <sz val="18"/>
        <color rgb="FF000000"/>
        <rFont val="方正小标宋简体"/>
        <charset val="134"/>
      </rPr>
      <t>年空港新城政府性基金收支决算平衡表</t>
    </r>
  </si>
  <si>
    <r>
      <rPr>
        <sz val="10"/>
        <rFont val="宋体"/>
        <charset val="134"/>
      </rPr>
      <t>（一）本年支出</t>
    </r>
  </si>
  <si>
    <r>
      <rPr>
        <sz val="10"/>
        <rFont val="宋体"/>
        <charset val="134"/>
      </rPr>
      <t>（二）上解上级支出</t>
    </r>
  </si>
  <si>
    <r>
      <rPr>
        <sz val="10"/>
        <rFont val="宋体"/>
        <charset val="134"/>
      </rPr>
      <t>（三）专项债务还本支出</t>
    </r>
  </si>
  <si>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转贷置换专项债券收入</t>
    </r>
  </si>
  <si>
    <r>
      <rPr>
        <sz val="10"/>
        <rFont val="宋体"/>
        <charset val="134"/>
      </rPr>
      <t>（四）调出资金</t>
    </r>
  </si>
  <si>
    <r>
      <rPr>
        <sz val="10"/>
        <rFont val="宋体"/>
        <charset val="134"/>
      </rPr>
      <t>（四）上年结转</t>
    </r>
  </si>
  <si>
    <r>
      <rPr>
        <sz val="10"/>
        <rFont val="宋体"/>
        <charset val="134"/>
      </rPr>
      <t>三、年终结余</t>
    </r>
  </si>
  <si>
    <t>表十</t>
  </si>
  <si>
    <r>
      <rPr>
        <b/>
        <sz val="18"/>
        <color rgb="FF000000"/>
        <rFont val="Times New Roman"/>
        <charset val="134"/>
      </rPr>
      <t>2019</t>
    </r>
    <r>
      <rPr>
        <b/>
        <sz val="18"/>
        <color rgb="FF000000"/>
        <rFont val="方正小标宋简体"/>
        <charset val="134"/>
      </rPr>
      <t>年空港新城社会保险基金预算收支决算表</t>
    </r>
  </si>
  <si>
    <r>
      <rPr>
        <b/>
        <sz val="10"/>
        <rFont val="宋体"/>
        <charset val="134"/>
      </rPr>
      <t>收</t>
    </r>
    <r>
      <rPr>
        <b/>
        <sz val="10"/>
        <rFont val="Times New Roman"/>
        <charset val="134"/>
      </rPr>
      <t xml:space="preserve">   </t>
    </r>
    <r>
      <rPr>
        <b/>
        <sz val="10"/>
        <rFont val="宋体"/>
        <charset val="134"/>
      </rPr>
      <t>入</t>
    </r>
  </si>
  <si>
    <r>
      <rPr>
        <b/>
        <sz val="10"/>
        <rFont val="宋体"/>
        <charset val="134"/>
      </rPr>
      <t>支</t>
    </r>
    <r>
      <rPr>
        <b/>
        <sz val="10"/>
        <rFont val="Times New Roman"/>
        <charset val="134"/>
      </rPr>
      <t xml:space="preserve">   </t>
    </r>
    <r>
      <rPr>
        <b/>
        <sz val="10"/>
        <rFont val="宋体"/>
        <charset val="134"/>
      </rPr>
      <t>出</t>
    </r>
  </si>
  <si>
    <r>
      <rPr>
        <b/>
        <sz val="10"/>
        <rFont val="宋体"/>
        <charset val="134"/>
      </rPr>
      <t>项目</t>
    </r>
  </si>
  <si>
    <r>
      <rPr>
        <b/>
        <sz val="10"/>
        <rFont val="宋体"/>
        <charset val="134"/>
      </rPr>
      <t>预算数</t>
    </r>
  </si>
  <si>
    <r>
      <rPr>
        <b/>
        <sz val="10"/>
        <rFont val="宋体"/>
        <charset val="134"/>
      </rPr>
      <t>决算数</t>
    </r>
  </si>
  <si>
    <r>
      <rPr>
        <b/>
        <sz val="10"/>
        <rFont val="宋体"/>
        <charset val="134"/>
      </rPr>
      <t>占预算％</t>
    </r>
  </si>
  <si>
    <r>
      <rPr>
        <b/>
        <sz val="10"/>
        <rFont val="宋体"/>
        <charset val="134"/>
      </rPr>
      <t>与上年比</t>
    </r>
    <r>
      <rPr>
        <b/>
        <sz val="10"/>
        <rFont val="Times New Roman"/>
        <charset val="134"/>
      </rPr>
      <t>+</t>
    </r>
    <r>
      <rPr>
        <b/>
        <sz val="10"/>
        <rFont val="宋体"/>
        <charset val="134"/>
      </rPr>
      <t>－％</t>
    </r>
  </si>
  <si>
    <r>
      <rPr>
        <b/>
        <sz val="10"/>
        <rFont val="宋体"/>
        <charset val="134"/>
      </rPr>
      <t>与上年比＋－％</t>
    </r>
  </si>
  <si>
    <r>
      <rPr>
        <sz val="10"/>
        <color theme="1"/>
        <rFont val="宋体"/>
        <charset val="134"/>
      </rPr>
      <t>一、保费收入</t>
    </r>
  </si>
  <si>
    <r>
      <rPr>
        <sz val="10"/>
        <color theme="1"/>
        <rFont val="宋体"/>
        <charset val="134"/>
      </rPr>
      <t>一、失业保险基金支出</t>
    </r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</si>
  <si>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、失业保险费收入</t>
    </r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</si>
  <si>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、失业保险金</t>
    </r>
  </si>
  <si>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、城镇职工基本医疗保险费收入</t>
    </r>
  </si>
  <si>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、医疗保险费</t>
    </r>
  </si>
  <si>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、工伤保险费收入</t>
    </r>
  </si>
  <si>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、丧葬抚恤补助</t>
    </r>
  </si>
  <si>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、生育保险费收入</t>
    </r>
  </si>
  <si>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、职业培训和职业介绍补贴</t>
    </r>
  </si>
  <si>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、城镇居民基本医疗保险费收入</t>
    </r>
  </si>
  <si>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、其他失业保险基金支出</t>
    </r>
  </si>
  <si>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、机关事业单位养老保险费收入</t>
    </r>
  </si>
  <si>
    <r>
      <rPr>
        <sz val="10"/>
        <color theme="1"/>
        <rFont val="宋体"/>
        <charset val="134"/>
      </rPr>
      <t>二、城镇职工基本医疗保险基金支出</t>
    </r>
  </si>
  <si>
    <r>
      <rPr>
        <sz val="10"/>
        <color theme="1"/>
        <rFont val="宋体"/>
        <charset val="134"/>
      </rPr>
      <t>二、利息收入</t>
    </r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</si>
  <si>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、基本医疗保险统筹基金</t>
    </r>
  </si>
  <si>
    <r>
      <rPr>
        <sz val="10"/>
        <color theme="1"/>
        <rFont val="宋体"/>
        <charset val="134"/>
      </rPr>
      <t>三、财政补贴收入</t>
    </r>
  </si>
  <si>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、医疗保险个人账户基金</t>
    </r>
  </si>
  <si>
    <r>
      <rPr>
        <sz val="10"/>
        <color theme="1"/>
        <rFont val="宋体"/>
        <charset val="134"/>
      </rPr>
      <t>四、其他收入</t>
    </r>
  </si>
  <si>
    <r>
      <rPr>
        <sz val="10"/>
        <color theme="1"/>
        <rFont val="宋体"/>
        <charset val="134"/>
      </rPr>
      <t>三、工伤保险基金支出</t>
    </r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</si>
  <si>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、工伤保险待遇</t>
    </r>
  </si>
  <si>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、其他工伤保险基金支出</t>
    </r>
  </si>
  <si>
    <r>
      <rPr>
        <sz val="10"/>
        <color theme="1"/>
        <rFont val="宋体"/>
        <charset val="134"/>
      </rPr>
      <t>四、生育保险基金支出</t>
    </r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</si>
  <si>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、生育医疗费用支出</t>
    </r>
  </si>
  <si>
    <r>
      <rPr>
        <sz val="10"/>
        <color theme="1"/>
        <rFont val="宋体"/>
        <charset val="134"/>
      </rPr>
      <t>五、城镇居民基本医疗保险基金支出</t>
    </r>
  </si>
  <si>
    <r>
      <rPr>
        <sz val="10"/>
        <color theme="1"/>
        <rFont val="宋体"/>
        <charset val="134"/>
      </rPr>
      <t>六、机关事业单位养老保险基金支出</t>
    </r>
  </si>
  <si>
    <r>
      <rPr>
        <b/>
        <sz val="10"/>
        <rFont val="宋体"/>
        <charset val="134"/>
      </rPr>
      <t>社会保险基金预算收入小计</t>
    </r>
  </si>
  <si>
    <r>
      <rPr>
        <b/>
        <sz val="10"/>
        <rFont val="宋体"/>
        <charset val="134"/>
      </rPr>
      <t>社会保险基金预算支出小计</t>
    </r>
  </si>
  <si>
    <r>
      <rPr>
        <sz val="10"/>
        <color theme="1"/>
        <rFont val="宋体"/>
        <charset val="134"/>
      </rPr>
      <t>上年结余</t>
    </r>
  </si>
  <si>
    <r>
      <rPr>
        <sz val="10"/>
        <color theme="1"/>
        <rFont val="宋体"/>
        <charset val="134"/>
      </rPr>
      <t>结转下年</t>
    </r>
  </si>
  <si>
    <r>
      <rPr>
        <b/>
        <sz val="10"/>
        <rFont val="宋体"/>
        <charset val="134"/>
      </rPr>
      <t>社会保险基金预算收入总计</t>
    </r>
  </si>
  <si>
    <r>
      <rPr>
        <b/>
        <sz val="10"/>
        <rFont val="宋体"/>
        <charset val="134"/>
      </rPr>
      <t>社会保险基金预算支出总计</t>
    </r>
  </si>
  <si>
    <r>
      <rPr>
        <sz val="12"/>
        <color theme="1"/>
        <rFont val="宋体"/>
        <charset val="134"/>
      </rPr>
      <t>表十一</t>
    </r>
  </si>
  <si>
    <r>
      <rPr>
        <b/>
        <sz val="18"/>
        <color rgb="FF000000"/>
        <rFont val="Times New Roman"/>
        <charset val="134"/>
      </rPr>
      <t>2019</t>
    </r>
    <r>
      <rPr>
        <b/>
        <sz val="18"/>
        <color rgb="FF000000"/>
        <rFont val="方正小标宋简体"/>
        <charset val="134"/>
      </rPr>
      <t>年空港新城国有资本经营预算收支决算表</t>
    </r>
  </si>
  <si>
    <r>
      <rPr>
        <sz val="10"/>
        <color theme="1"/>
        <rFont val="宋体"/>
        <charset val="134"/>
      </rPr>
      <t>一、利润收入</t>
    </r>
  </si>
  <si>
    <r>
      <rPr>
        <sz val="10"/>
        <color theme="1"/>
        <rFont val="宋体"/>
        <charset val="134"/>
      </rPr>
      <t>一、国有资本经营预算支出</t>
    </r>
    <r>
      <rPr>
        <sz val="10"/>
        <color theme="1"/>
        <rFont val="Times New Roman"/>
        <charset val="134"/>
      </rPr>
      <t xml:space="preserve"> </t>
    </r>
  </si>
  <si>
    <r>
      <rPr>
        <sz val="10"/>
        <color theme="1"/>
        <rFont val="Times New Roman"/>
        <charset val="134"/>
      </rPr>
      <t xml:space="preserve">  1</t>
    </r>
    <r>
      <rPr>
        <sz val="10"/>
        <color theme="1"/>
        <rFont val="宋体"/>
        <charset val="134"/>
      </rPr>
      <t>、纺织轻工企业利润收入</t>
    </r>
  </si>
  <si>
    <r>
      <rPr>
        <sz val="10"/>
        <color theme="1"/>
        <rFont val="Times New Roman"/>
        <charset val="134"/>
      </rPr>
      <t xml:space="preserve">  1</t>
    </r>
    <r>
      <rPr>
        <sz val="10"/>
        <color theme="1"/>
        <rFont val="宋体"/>
        <charset val="134"/>
      </rPr>
      <t>、解决历史遗留问题及改革成本支出</t>
    </r>
  </si>
  <si>
    <r>
      <rPr>
        <sz val="10"/>
        <color theme="1"/>
        <rFont val="Times New Roman"/>
        <charset val="134"/>
      </rPr>
      <t xml:space="preserve">  2</t>
    </r>
    <r>
      <rPr>
        <sz val="10"/>
        <color theme="1"/>
        <rFont val="宋体"/>
        <charset val="134"/>
      </rPr>
      <t>、投资服务企业利润收入</t>
    </r>
  </si>
  <si>
    <r>
      <rPr>
        <sz val="10"/>
        <rFont val="Times New Roman"/>
        <charset val="134"/>
      </rPr>
      <t xml:space="preserve">       </t>
    </r>
    <r>
      <rPr>
        <sz val="10"/>
        <rFont val="宋体"/>
        <charset val="134"/>
      </rPr>
      <t>厂办大集体改革支出</t>
    </r>
  </si>
  <si>
    <r>
      <rPr>
        <sz val="10"/>
        <color theme="1"/>
        <rFont val="Times New Roman"/>
        <charset val="134"/>
      </rPr>
      <t xml:space="preserve">  3</t>
    </r>
    <r>
      <rPr>
        <sz val="10"/>
        <color theme="1"/>
        <rFont val="宋体"/>
        <charset val="134"/>
      </rPr>
      <t>、建筑施工企业利润收入</t>
    </r>
  </si>
  <si>
    <r>
      <rPr>
        <sz val="10"/>
        <color theme="1"/>
        <rFont val="Times New Roman"/>
        <charset val="134"/>
      </rPr>
      <t xml:space="preserve">  2</t>
    </r>
    <r>
      <rPr>
        <sz val="10"/>
        <color theme="1"/>
        <rFont val="宋体"/>
        <charset val="134"/>
      </rPr>
      <t>、国有企业资本金注入</t>
    </r>
  </si>
  <si>
    <r>
      <rPr>
        <sz val="10"/>
        <color theme="1"/>
        <rFont val="Times New Roman"/>
        <charset val="134"/>
      </rPr>
      <t xml:space="preserve">  4</t>
    </r>
    <r>
      <rPr>
        <sz val="10"/>
        <color theme="1"/>
        <rFont val="宋体"/>
        <charset val="134"/>
      </rPr>
      <t>、房地产企业利润收入</t>
    </r>
  </si>
  <si>
    <r>
      <rPr>
        <sz val="10"/>
        <rFont val="Times New Roman"/>
        <charset val="134"/>
      </rPr>
      <t xml:space="preserve">       </t>
    </r>
    <r>
      <rPr>
        <sz val="10"/>
        <rFont val="宋体"/>
        <charset val="134"/>
      </rPr>
      <t>国有经济结构调整支出</t>
    </r>
    <r>
      <rPr>
        <sz val="10"/>
        <rFont val="Times New Roman"/>
        <charset val="134"/>
      </rPr>
      <t xml:space="preserve">   </t>
    </r>
  </si>
  <si>
    <r>
      <rPr>
        <sz val="10"/>
        <color theme="1"/>
        <rFont val="宋体"/>
        <charset val="134"/>
      </rPr>
      <t>二、产权转让收入</t>
    </r>
  </si>
  <si>
    <r>
      <rPr>
        <sz val="10"/>
        <color theme="1"/>
        <rFont val="Times New Roman"/>
        <charset val="134"/>
      </rPr>
      <t xml:space="preserve">  3</t>
    </r>
    <r>
      <rPr>
        <sz val="10"/>
        <color theme="1"/>
        <rFont val="宋体"/>
        <charset val="134"/>
      </rPr>
      <t>、其他国有资本经营预算支出</t>
    </r>
  </si>
  <si>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宋体"/>
        <charset val="134"/>
      </rPr>
      <t>其他国有资本经营预算企业产权转让收入</t>
    </r>
  </si>
  <si>
    <r>
      <rPr>
        <b/>
        <sz val="10"/>
        <rFont val="宋体"/>
        <charset val="134"/>
      </rPr>
      <t>国有资本经营预算收入小计</t>
    </r>
  </si>
  <si>
    <r>
      <rPr>
        <b/>
        <sz val="10"/>
        <rFont val="宋体"/>
        <charset val="134"/>
      </rPr>
      <t>国有资本经营预算支出小计</t>
    </r>
  </si>
  <si>
    <r>
      <rPr>
        <b/>
        <sz val="10"/>
        <rFont val="宋体"/>
        <charset val="134"/>
      </rPr>
      <t>转移性收入</t>
    </r>
  </si>
  <si>
    <r>
      <rPr>
        <b/>
        <sz val="10"/>
        <rFont val="宋体"/>
        <charset val="134"/>
      </rPr>
      <t>转移性支出</t>
    </r>
  </si>
  <si>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宋体"/>
        <charset val="134"/>
      </rPr>
      <t>国有资本经营预算转移支付收入</t>
    </r>
  </si>
  <si>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宋体"/>
        <charset val="134"/>
      </rPr>
      <t>结转下年支出</t>
    </r>
  </si>
  <si>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宋体"/>
        <charset val="134"/>
      </rPr>
      <t>上年结余收入</t>
    </r>
  </si>
  <si>
    <r>
      <rPr>
        <b/>
        <sz val="10"/>
        <rFont val="宋体"/>
        <charset val="134"/>
      </rPr>
      <t>国有资本经营预算收入总计</t>
    </r>
  </si>
  <si>
    <r>
      <rPr>
        <b/>
        <sz val="10"/>
        <rFont val="宋体"/>
        <charset val="134"/>
      </rPr>
      <t>国有资本经营预算支出总计</t>
    </r>
  </si>
  <si>
    <r>
      <rPr>
        <sz val="12"/>
        <color theme="1"/>
        <rFont val="宋体"/>
        <charset val="134"/>
      </rPr>
      <t>表十二</t>
    </r>
  </si>
  <si>
    <r>
      <rPr>
        <b/>
        <sz val="18"/>
        <color rgb="FF000000"/>
        <rFont val="Times New Roman"/>
        <charset val="134"/>
      </rPr>
      <t>2019</t>
    </r>
    <r>
      <rPr>
        <b/>
        <sz val="18"/>
        <color rgb="FF000000"/>
        <rFont val="方正小标宋简体"/>
        <charset val="134"/>
      </rPr>
      <t>年空港新城地方政府一般债务余额情况表</t>
    </r>
  </si>
  <si>
    <r>
      <rPr>
        <b/>
        <sz val="10"/>
        <color theme="1"/>
        <rFont val="宋体"/>
        <charset val="134"/>
      </rPr>
      <t>项</t>
    </r>
    <r>
      <rPr>
        <b/>
        <sz val="10"/>
        <color theme="1"/>
        <rFont val="Times New Roman"/>
        <charset val="134"/>
      </rPr>
      <t>           </t>
    </r>
    <r>
      <rPr>
        <b/>
        <sz val="10"/>
        <color theme="1"/>
        <rFont val="宋体"/>
        <charset val="134"/>
      </rPr>
      <t>目</t>
    </r>
  </si>
  <si>
    <r>
      <rPr>
        <b/>
        <sz val="10"/>
        <color theme="1"/>
        <rFont val="宋体"/>
        <charset val="134"/>
      </rPr>
      <t>预算数</t>
    </r>
  </si>
  <si>
    <r>
      <rPr>
        <sz val="10"/>
        <color theme="1"/>
        <rFont val="宋体"/>
        <charset val="134"/>
      </rPr>
      <t>一、</t>
    </r>
    <r>
      <rPr>
        <sz val="10"/>
        <color theme="1"/>
        <rFont val="Times New Roman"/>
        <charset val="134"/>
      </rPr>
      <t>2018</t>
    </r>
    <r>
      <rPr>
        <sz val="10"/>
        <color theme="1"/>
        <rFont val="宋体"/>
        <charset val="134"/>
      </rPr>
      <t>年末地方政府一般债务余额实际数</t>
    </r>
  </si>
  <si>
    <r>
      <rPr>
        <sz val="10"/>
        <color theme="1"/>
        <rFont val="宋体"/>
        <charset val="134"/>
      </rPr>
      <t>二、</t>
    </r>
    <r>
      <rPr>
        <sz val="10"/>
        <color theme="1"/>
        <rFont val="Times New Roman"/>
        <charset val="134"/>
      </rPr>
      <t>2019</t>
    </r>
    <r>
      <rPr>
        <sz val="10"/>
        <color theme="1"/>
        <rFont val="宋体"/>
        <charset val="134"/>
      </rPr>
      <t>年末地方政府一般债务余额限额</t>
    </r>
  </si>
  <si>
    <r>
      <rPr>
        <sz val="10"/>
        <color theme="1"/>
        <rFont val="宋体"/>
        <charset val="134"/>
      </rPr>
      <t>三、因预算管理变化调整余额和限额</t>
    </r>
  </si>
  <si>
    <r>
      <rPr>
        <sz val="10"/>
        <color theme="1"/>
        <rFont val="宋体"/>
        <charset val="134"/>
      </rPr>
      <t>四、调整后</t>
    </r>
    <r>
      <rPr>
        <sz val="10"/>
        <color theme="1"/>
        <rFont val="Times New Roman"/>
        <charset val="134"/>
      </rPr>
      <t>2019</t>
    </r>
    <r>
      <rPr>
        <sz val="10"/>
        <color theme="1"/>
        <rFont val="宋体"/>
        <charset val="134"/>
      </rPr>
      <t>年末地方政府一般债务余额限额</t>
    </r>
  </si>
  <si>
    <r>
      <rPr>
        <sz val="10"/>
        <color theme="1"/>
        <rFont val="宋体"/>
        <charset val="134"/>
      </rPr>
      <t>五、</t>
    </r>
    <r>
      <rPr>
        <sz val="10"/>
        <color theme="1"/>
        <rFont val="Times New Roman"/>
        <charset val="134"/>
      </rPr>
      <t>2019</t>
    </r>
    <r>
      <rPr>
        <sz val="10"/>
        <color theme="1"/>
        <rFont val="宋体"/>
        <charset val="134"/>
      </rPr>
      <t>年地方政府一般债务转贷额</t>
    </r>
  </si>
  <si>
    <r>
      <rPr>
        <sz val="10"/>
        <color theme="1"/>
        <rFont val="宋体"/>
        <charset val="134"/>
      </rPr>
      <t>六、</t>
    </r>
    <r>
      <rPr>
        <sz val="10"/>
        <color theme="1"/>
        <rFont val="Times New Roman"/>
        <charset val="134"/>
      </rPr>
      <t>2019</t>
    </r>
    <r>
      <rPr>
        <sz val="10"/>
        <color theme="1"/>
        <rFont val="宋体"/>
        <charset val="134"/>
      </rPr>
      <t>年地方政府一般债务还本额</t>
    </r>
  </si>
  <si>
    <r>
      <rPr>
        <sz val="10"/>
        <color theme="1"/>
        <rFont val="宋体"/>
        <charset val="134"/>
      </rPr>
      <t>七、</t>
    </r>
    <r>
      <rPr>
        <sz val="10"/>
        <color theme="1"/>
        <rFont val="Times New Roman"/>
        <charset val="134"/>
      </rPr>
      <t>2019</t>
    </r>
    <r>
      <rPr>
        <sz val="10"/>
        <color theme="1"/>
        <rFont val="宋体"/>
        <charset val="134"/>
      </rPr>
      <t>年末地方政府一般债务余额实际数</t>
    </r>
  </si>
  <si>
    <r>
      <rPr>
        <sz val="12"/>
        <color theme="1"/>
        <rFont val="宋体"/>
        <charset val="134"/>
      </rPr>
      <t>表十三</t>
    </r>
  </si>
  <si>
    <r>
      <rPr>
        <b/>
        <sz val="18"/>
        <color rgb="FF000000"/>
        <rFont val="Times New Roman"/>
        <charset val="134"/>
      </rPr>
      <t>2019</t>
    </r>
    <r>
      <rPr>
        <b/>
        <sz val="18"/>
        <color rgb="FF000000"/>
        <rFont val="方正小标宋简体"/>
        <charset val="134"/>
      </rPr>
      <t>年空港新城地方政府专项债务限额和余额情况表</t>
    </r>
  </si>
  <si>
    <r>
      <rPr>
        <sz val="10"/>
        <color theme="1"/>
        <rFont val="宋体"/>
        <charset val="134"/>
      </rPr>
      <t>一、</t>
    </r>
    <r>
      <rPr>
        <sz val="10"/>
        <color theme="1"/>
        <rFont val="Times New Roman"/>
        <charset val="134"/>
      </rPr>
      <t>2018</t>
    </r>
    <r>
      <rPr>
        <sz val="10"/>
        <color theme="1"/>
        <rFont val="宋体"/>
        <charset val="134"/>
      </rPr>
      <t>年末地方政府专项债务余额实际数</t>
    </r>
  </si>
  <si>
    <r>
      <rPr>
        <sz val="10"/>
        <color theme="1"/>
        <rFont val="宋体"/>
        <charset val="134"/>
      </rPr>
      <t>二、</t>
    </r>
    <r>
      <rPr>
        <sz val="10"/>
        <color theme="1"/>
        <rFont val="Times New Roman"/>
        <charset val="134"/>
      </rPr>
      <t>2019</t>
    </r>
    <r>
      <rPr>
        <sz val="10"/>
        <color theme="1"/>
        <rFont val="宋体"/>
        <charset val="134"/>
      </rPr>
      <t>年末地方政府专项债务余额限额</t>
    </r>
  </si>
  <si>
    <r>
      <rPr>
        <sz val="10"/>
        <color theme="1"/>
        <rFont val="宋体"/>
        <charset val="134"/>
      </rPr>
      <t>四、调整后</t>
    </r>
    <r>
      <rPr>
        <sz val="10"/>
        <color theme="1"/>
        <rFont val="Times New Roman"/>
        <charset val="134"/>
      </rPr>
      <t>2019</t>
    </r>
    <r>
      <rPr>
        <sz val="10"/>
        <color theme="1"/>
        <rFont val="宋体"/>
        <charset val="134"/>
      </rPr>
      <t>年末地方政府专项债务余额限额</t>
    </r>
  </si>
  <si>
    <r>
      <rPr>
        <sz val="10"/>
        <color theme="1"/>
        <rFont val="宋体"/>
        <charset val="134"/>
      </rPr>
      <t>五、</t>
    </r>
    <r>
      <rPr>
        <sz val="10"/>
        <color theme="1"/>
        <rFont val="Times New Roman"/>
        <charset val="134"/>
      </rPr>
      <t>2019</t>
    </r>
    <r>
      <rPr>
        <sz val="10"/>
        <color theme="1"/>
        <rFont val="宋体"/>
        <charset val="134"/>
      </rPr>
      <t>年地方政府专项债务发行额</t>
    </r>
  </si>
  <si>
    <r>
      <rPr>
        <sz val="10"/>
        <color theme="1"/>
        <rFont val="宋体"/>
        <charset val="134"/>
      </rPr>
      <t>六、</t>
    </r>
    <r>
      <rPr>
        <sz val="10"/>
        <color theme="1"/>
        <rFont val="Times New Roman"/>
        <charset val="134"/>
      </rPr>
      <t>2019</t>
    </r>
    <r>
      <rPr>
        <sz val="10"/>
        <color theme="1"/>
        <rFont val="宋体"/>
        <charset val="134"/>
      </rPr>
      <t>年地方政府专项债务还本额</t>
    </r>
  </si>
  <si>
    <r>
      <rPr>
        <sz val="10"/>
        <color theme="1"/>
        <rFont val="宋体"/>
        <charset val="134"/>
      </rPr>
      <t>七、本年用其他方式化解的债务本金</t>
    </r>
  </si>
  <si>
    <r>
      <rPr>
        <sz val="10"/>
        <color theme="1"/>
        <rFont val="宋体"/>
        <charset val="134"/>
      </rPr>
      <t>八、</t>
    </r>
    <r>
      <rPr>
        <sz val="10"/>
        <color theme="1"/>
        <rFont val="Times New Roman"/>
        <charset val="134"/>
      </rPr>
      <t>2019</t>
    </r>
    <r>
      <rPr>
        <sz val="10"/>
        <color theme="1"/>
        <rFont val="宋体"/>
        <charset val="134"/>
      </rPr>
      <t>年末地方政府专项债务余额实际数</t>
    </r>
  </si>
</sst>
</file>

<file path=xl/styles.xml><?xml version="1.0" encoding="utf-8"?>
<styleSheet xmlns="http://schemas.openxmlformats.org/spreadsheetml/2006/main">
  <numFmts count="12">
    <numFmt numFmtId="43" formatCode="_ * #,##0.00_ ;_ * \-#,##0.00_ ;_ * &quot;-&quot;??_ ;_ @_ "/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#,##0_);[Red]\(#,##0\)"/>
    <numFmt numFmtId="178" formatCode="_-* #,##0_-;\-* #,##0_-;_-* &quot;-&quot;_-;_-@_-"/>
    <numFmt numFmtId="179" formatCode="0.0_ "/>
    <numFmt numFmtId="180" formatCode="0.00_ "/>
    <numFmt numFmtId="181" formatCode="0_);[Red]\(0\)"/>
    <numFmt numFmtId="182" formatCode="_ * #,##0_ ;_ * \-#,##0_ ;_ * &quot;-&quot;??_ ;_ @_ "/>
    <numFmt numFmtId="183" formatCode="0.00;[Red]0.00"/>
    <numFmt numFmtId="184" formatCode="#,##0_ "/>
  </numFmts>
  <fonts count="75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0"/>
      <color theme="1"/>
      <name val="Times New Roman"/>
      <charset val="134"/>
    </font>
    <font>
      <b/>
      <sz val="18"/>
      <color rgb="FF000000"/>
      <name val="Times New Roman"/>
      <charset val="134"/>
    </font>
    <font>
      <b/>
      <sz val="18"/>
      <color indexed="8"/>
      <name val="Times New Roman"/>
      <charset val="134"/>
    </font>
    <font>
      <b/>
      <sz val="10"/>
      <color theme="1"/>
      <name val="Times New Roman"/>
      <charset val="134"/>
    </font>
    <font>
      <sz val="10"/>
      <color theme="1"/>
      <name val="宋体"/>
      <charset val="134"/>
    </font>
    <font>
      <sz val="12"/>
      <name val="Times New Roman"/>
      <charset val="134"/>
    </font>
    <font>
      <sz val="11"/>
      <color theme="1"/>
      <name val="Times New Roman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8"/>
      <color theme="1"/>
      <name val="Times New Roman"/>
      <charset val="134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9"/>
      <name val="Times New Roman"/>
      <charset val="134"/>
    </font>
    <font>
      <sz val="11.5"/>
      <color theme="1"/>
      <name val="Times New Roman"/>
      <charset val="134"/>
    </font>
    <font>
      <b/>
      <sz val="11.5"/>
      <color theme="1"/>
      <name val="Times New Roman"/>
      <charset val="134"/>
    </font>
    <font>
      <sz val="10"/>
      <color indexed="8"/>
      <name val="Times New Roman"/>
      <charset val="134"/>
    </font>
    <font>
      <sz val="10"/>
      <color rgb="FF000000"/>
      <name val="宋体"/>
      <charset val="134"/>
    </font>
    <font>
      <sz val="12"/>
      <name val="宋体"/>
      <charset val="134"/>
    </font>
    <font>
      <sz val="18"/>
      <name val="Times New Roman"/>
      <charset val="134"/>
    </font>
    <font>
      <sz val="10"/>
      <name val="宋体"/>
      <charset val="134"/>
    </font>
    <font>
      <sz val="10"/>
      <name val="Arial"/>
      <charset val="0"/>
    </font>
    <font>
      <b/>
      <sz val="11"/>
      <name val="宋体"/>
      <charset val="134"/>
    </font>
    <font>
      <sz val="11"/>
      <name val="宋体"/>
      <charset val="134"/>
    </font>
    <font>
      <b/>
      <sz val="18"/>
      <name val="宋体"/>
      <charset val="134"/>
      <scheme val="minor"/>
    </font>
    <font>
      <b/>
      <sz val="10"/>
      <name val="宋体"/>
      <charset val="134"/>
    </font>
    <font>
      <b/>
      <sz val="9"/>
      <name val="宋体"/>
      <charset val="134"/>
    </font>
    <font>
      <sz val="10"/>
      <color indexed="8"/>
      <name val="宋体"/>
      <charset val="134"/>
    </font>
    <font>
      <sz val="10"/>
      <color indexed="8"/>
      <name val="Times New Roman"/>
      <charset val="0"/>
    </font>
    <font>
      <b/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name val="Times New Roman"/>
      <charset val="0"/>
    </font>
    <font>
      <b/>
      <sz val="11"/>
      <color theme="1"/>
      <name val="宋体"/>
      <charset val="134"/>
      <scheme val="minor"/>
    </font>
    <font>
      <sz val="18"/>
      <color indexed="8"/>
      <name val="Times New Roman"/>
      <charset val="134"/>
    </font>
    <font>
      <b/>
      <sz val="10"/>
      <name val="宋体"/>
      <charset val="134"/>
      <scheme val="minor"/>
    </font>
    <font>
      <b/>
      <sz val="11"/>
      <color theme="1"/>
      <name val="Times New Roman"/>
      <charset val="134"/>
    </font>
    <font>
      <sz val="18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1"/>
      <color theme="1"/>
      <name val="黑体"/>
      <charset val="134"/>
    </font>
    <font>
      <sz val="11"/>
      <color theme="1"/>
      <name val="宋体"/>
      <charset val="134"/>
    </font>
    <font>
      <sz val="22"/>
      <color theme="1"/>
      <name val="方正小标宋简体"/>
      <charset val="134"/>
    </font>
    <font>
      <sz val="18"/>
      <color theme="1"/>
      <name val="方正小标宋简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color indexed="8"/>
      <name val="Arial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rgb="FF000000"/>
      <name val="方正小标宋简体"/>
      <charset val="134"/>
    </font>
    <font>
      <b/>
      <sz val="18"/>
      <color theme="1"/>
      <name val="方正小标宋简体"/>
      <charset val="134"/>
    </font>
    <font>
      <b/>
      <sz val="11.5"/>
      <color theme="1"/>
      <name val="宋体"/>
      <charset val="134"/>
    </font>
    <font>
      <sz val="18"/>
      <name val="方正小标宋简体"/>
      <charset val="134"/>
    </font>
    <font>
      <b/>
      <sz val="10"/>
      <name val="Arial Unicode MS"/>
      <charset val="134"/>
    </font>
    <font>
      <b/>
      <sz val="18"/>
      <color rgb="FF000000"/>
      <name val="宋体"/>
      <charset val="134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4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64" fillId="22" borderId="3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14" borderId="35" applyNumberFormat="0" applyFont="0" applyAlignment="0" applyProtection="0">
      <alignment vertical="center"/>
    </xf>
    <xf numFmtId="0" fontId="56" fillId="21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8" fillId="0" borderId="33" applyNumberFormat="0" applyFill="0" applyAlignment="0" applyProtection="0">
      <alignment vertical="center"/>
    </xf>
    <xf numFmtId="0" fontId="49" fillId="0" borderId="33" applyNumberFormat="0" applyFill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2" fillId="0" borderId="37" applyNumberFormat="0" applyFill="0" applyAlignment="0" applyProtection="0">
      <alignment vertical="center"/>
    </xf>
    <xf numFmtId="0" fontId="56" fillId="20" borderId="0" applyNumberFormat="0" applyBorder="0" applyAlignment="0" applyProtection="0">
      <alignment vertical="center"/>
    </xf>
    <xf numFmtId="0" fontId="57" fillId="13" borderId="34" applyNumberFormat="0" applyAlignment="0" applyProtection="0">
      <alignment vertical="center"/>
    </xf>
    <xf numFmtId="0" fontId="65" fillId="13" borderId="38" applyNumberFormat="0" applyAlignment="0" applyProtection="0">
      <alignment vertical="center"/>
    </xf>
    <xf numFmtId="0" fontId="48" fillId="4" borderId="32" applyNumberFormat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56" fillId="17" borderId="0" applyNumberFormat="0" applyBorder="0" applyAlignment="0" applyProtection="0">
      <alignment vertical="center"/>
    </xf>
    <xf numFmtId="0" fontId="66" fillId="0" borderId="39" applyNumberFormat="0" applyFill="0" applyAlignment="0" applyProtection="0">
      <alignment vertical="center"/>
    </xf>
    <xf numFmtId="0" fontId="60" fillId="0" borderId="36" applyNumberFormat="0" applyFill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3" fillId="19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56" fillId="16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47" fillId="2" borderId="0" applyNumberFormat="0" applyBorder="0" applyAlignment="0" applyProtection="0">
      <alignment vertical="center"/>
    </xf>
    <xf numFmtId="0" fontId="56" fillId="26" borderId="0" applyNumberFormat="0" applyBorder="0" applyAlignment="0" applyProtection="0">
      <alignment vertical="center"/>
    </xf>
    <xf numFmtId="0" fontId="56" fillId="15" borderId="0" applyNumberFormat="0" applyBorder="0" applyAlignment="0" applyProtection="0">
      <alignment vertical="center"/>
    </xf>
    <xf numFmtId="0" fontId="47" fillId="6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5" fillId="0" borderId="0" applyBorder="0"/>
    <xf numFmtId="0" fontId="27" fillId="0" borderId="0"/>
    <xf numFmtId="0" fontId="46" fillId="0" borderId="0"/>
    <xf numFmtId="0" fontId="46" fillId="0" borderId="0"/>
    <xf numFmtId="0" fontId="59" fillId="0" borderId="0"/>
    <xf numFmtId="0" fontId="0" fillId="0" borderId="0">
      <alignment vertical="center"/>
    </xf>
  </cellStyleXfs>
  <cellXfs count="38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4" xfId="0" applyFont="1" applyFill="1" applyBorder="1">
      <alignment vertical="center"/>
    </xf>
    <xf numFmtId="177" fontId="2" fillId="0" borderId="5" xfId="0" applyNumberFormat="1" applyFont="1" applyFill="1" applyBorder="1" applyAlignment="1">
      <alignment horizontal="center" vertical="center"/>
    </xf>
    <xf numFmtId="177" fontId="2" fillId="0" borderId="6" xfId="0" applyNumberFormat="1" applyFont="1" applyFill="1" applyBorder="1" applyAlignment="1">
      <alignment horizontal="center" vertical="center"/>
    </xf>
    <xf numFmtId="0" fontId="6" fillId="0" borderId="7" xfId="0" applyFont="1" applyFill="1" applyBorder="1">
      <alignment vertical="center"/>
    </xf>
    <xf numFmtId="177" fontId="2" fillId="0" borderId="8" xfId="0" applyNumberFormat="1" applyFont="1" applyFill="1" applyBorder="1" applyAlignment="1">
      <alignment horizontal="center" vertical="center"/>
    </xf>
    <xf numFmtId="177" fontId="2" fillId="0" borderId="9" xfId="0" applyNumberFormat="1" applyFont="1" applyFill="1" applyBorder="1" applyAlignment="1">
      <alignment horizontal="center" vertical="center"/>
    </xf>
    <xf numFmtId="0" fontId="2" fillId="0" borderId="7" xfId="0" applyFont="1" applyFill="1" applyBorder="1">
      <alignment vertical="center"/>
    </xf>
    <xf numFmtId="0" fontId="6" fillId="0" borderId="10" xfId="0" applyFont="1" applyFill="1" applyBorder="1">
      <alignment vertical="center"/>
    </xf>
    <xf numFmtId="177" fontId="2" fillId="0" borderId="11" xfId="0" applyNumberFormat="1" applyFont="1" applyFill="1" applyBorder="1" applyAlignment="1">
      <alignment horizontal="center" vertical="center"/>
    </xf>
    <xf numFmtId="177" fontId="2" fillId="0" borderId="12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3" fontId="2" fillId="0" borderId="6" xfId="0" applyNumberFormat="1" applyFont="1" applyFill="1" applyBorder="1" applyAlignment="1">
      <alignment horizontal="center" vertical="center"/>
    </xf>
    <xf numFmtId="3" fontId="2" fillId="0" borderId="8" xfId="0" applyNumberFormat="1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3" fontId="2" fillId="0" borderId="9" xfId="0" applyNumberFormat="1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3" fontId="2" fillId="0" borderId="12" xfId="0" applyNumberFormat="1" applyFont="1" applyFill="1" applyBorder="1" applyAlignment="1">
      <alignment horizontal="center" vertical="center"/>
    </xf>
    <xf numFmtId="0" fontId="7" fillId="0" borderId="0" xfId="0" applyFont="1" applyFill="1" applyAlignment="1"/>
    <xf numFmtId="0" fontId="8" fillId="0" borderId="0" xfId="0" applyFont="1" applyFill="1" applyAlignment="1">
      <alignment horizontal="left"/>
    </xf>
    <xf numFmtId="0" fontId="9" fillId="0" borderId="13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/>
    </xf>
    <xf numFmtId="0" fontId="9" fillId="0" borderId="15" xfId="0" applyFont="1" applyFill="1" applyBorder="1" applyAlignment="1">
      <alignment horizontal="center" vertical="center"/>
    </xf>
    <xf numFmtId="0" fontId="9" fillId="0" borderId="16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11" xfId="49" applyFont="1" applyFill="1" applyBorder="1" applyAlignment="1">
      <alignment horizontal="center" vertical="center"/>
    </xf>
    <xf numFmtId="0" fontId="9" fillId="0" borderId="11" xfId="49" applyFont="1" applyFill="1" applyBorder="1" applyAlignment="1" applyProtection="1">
      <alignment horizontal="center" vertical="center" wrapText="1"/>
    </xf>
    <xf numFmtId="0" fontId="9" fillId="0" borderId="11" xfId="0" applyFont="1" applyFill="1" applyBorder="1" applyAlignment="1">
      <alignment horizontal="center" vertical="center"/>
    </xf>
    <xf numFmtId="0" fontId="2" fillId="0" borderId="4" xfId="49" applyFont="1" applyFill="1" applyBorder="1" applyAlignment="1">
      <alignment horizontal="left" vertical="center" wrapText="1"/>
    </xf>
    <xf numFmtId="176" fontId="10" fillId="0" borderId="5" xfId="49" applyNumberFormat="1" applyFont="1" applyFill="1" applyBorder="1" applyAlignment="1">
      <alignment horizontal="right" vertical="center" wrapText="1"/>
    </xf>
    <xf numFmtId="179" fontId="10" fillId="0" borderId="5" xfId="11" applyNumberFormat="1" applyFont="1" applyFill="1" applyBorder="1" applyAlignment="1">
      <alignment horizontal="right" vertical="center" wrapText="1"/>
    </xf>
    <xf numFmtId="0" fontId="2" fillId="0" borderId="5" xfId="0" applyFont="1" applyFill="1" applyBorder="1" applyAlignment="1">
      <alignment horizontal="justify" vertical="center" wrapText="1"/>
    </xf>
    <xf numFmtId="0" fontId="2" fillId="0" borderId="7" xfId="49" applyFont="1" applyFill="1" applyBorder="1" applyAlignment="1">
      <alignment horizontal="left" vertical="center" wrapText="1"/>
    </xf>
    <xf numFmtId="176" fontId="10" fillId="0" borderId="8" xfId="0" applyNumberFormat="1" applyFont="1" applyFill="1" applyBorder="1" applyAlignment="1">
      <alignment horizontal="right" vertical="center" wrapText="1"/>
    </xf>
    <xf numFmtId="176" fontId="10" fillId="0" borderId="8" xfId="49" applyNumberFormat="1" applyFont="1" applyFill="1" applyBorder="1" applyAlignment="1">
      <alignment horizontal="right" vertical="center" wrapText="1"/>
    </xf>
    <xf numFmtId="179" fontId="10" fillId="0" borderId="8" xfId="11" applyNumberFormat="1" applyFont="1" applyFill="1" applyBorder="1" applyAlignment="1">
      <alignment horizontal="right" vertical="center" wrapText="1"/>
    </xf>
    <xf numFmtId="0" fontId="2" fillId="0" borderId="8" xfId="0" applyFont="1" applyFill="1" applyBorder="1" applyAlignment="1">
      <alignment horizontal="justify" vertical="center" wrapText="1"/>
    </xf>
    <xf numFmtId="0" fontId="10" fillId="0" borderId="8" xfId="0" applyFont="1" applyFill="1" applyBorder="1" applyAlignment="1">
      <alignment horizontal="justify" vertical="center" wrapText="1"/>
    </xf>
    <xf numFmtId="0" fontId="10" fillId="0" borderId="8" xfId="0" applyFont="1" applyFill="1" applyBorder="1" applyAlignment="1">
      <alignment horizontal="right" vertical="center" wrapText="1"/>
    </xf>
    <xf numFmtId="176" fontId="10" fillId="0" borderId="8" xfId="0" applyNumberFormat="1" applyFont="1" applyFill="1" applyBorder="1" applyAlignment="1"/>
    <xf numFmtId="0" fontId="10" fillId="0" borderId="8" xfId="0" applyFont="1" applyFill="1" applyBorder="1" applyAlignment="1"/>
    <xf numFmtId="0" fontId="9" fillId="0" borderId="7" xfId="0" applyFont="1" applyFill="1" applyBorder="1" applyAlignment="1">
      <alignment horizontal="center" vertical="center" wrapText="1"/>
    </xf>
    <xf numFmtId="176" fontId="9" fillId="0" borderId="8" xfId="0" applyNumberFormat="1" applyFont="1" applyFill="1" applyBorder="1" applyAlignment="1">
      <alignment horizontal="right" vertical="center" wrapText="1"/>
    </xf>
    <xf numFmtId="179" fontId="9" fillId="0" borderId="8" xfId="11" applyNumberFormat="1" applyFont="1" applyFill="1" applyBorder="1" applyAlignment="1">
      <alignment horizontal="right" vertical="center" wrapText="1"/>
    </xf>
    <xf numFmtId="0" fontId="9" fillId="0" borderId="8" xfId="0" applyFont="1" applyFill="1" applyBorder="1" applyAlignment="1">
      <alignment horizontal="center" vertical="center" wrapText="1"/>
    </xf>
    <xf numFmtId="176" fontId="9" fillId="0" borderId="8" xfId="49" applyNumberFormat="1" applyFont="1" applyFill="1" applyBorder="1" applyAlignment="1">
      <alignment horizontal="right" vertical="center" wrapText="1"/>
    </xf>
    <xf numFmtId="49" fontId="9" fillId="0" borderId="7" xfId="50" applyNumberFormat="1" applyFont="1" applyFill="1" applyBorder="1" applyAlignment="1" applyProtection="1">
      <alignment horizontal="left" vertical="center"/>
    </xf>
    <xf numFmtId="0" fontId="2" fillId="0" borderId="8" xfId="0" applyFont="1" applyFill="1" applyBorder="1" applyAlignment="1">
      <alignment horizontal="right" vertical="center"/>
    </xf>
    <xf numFmtId="49" fontId="9" fillId="0" borderId="8" xfId="50" applyNumberFormat="1" applyFont="1" applyFill="1" applyBorder="1" applyAlignment="1" applyProtection="1">
      <alignment horizontal="left" vertical="center"/>
    </xf>
    <xf numFmtId="0" fontId="2" fillId="0" borderId="7" xfId="49" applyFont="1" applyFill="1" applyBorder="1" applyAlignment="1">
      <alignment horizontal="left" vertical="center"/>
    </xf>
    <xf numFmtId="49" fontId="2" fillId="0" borderId="7" xfId="50" applyNumberFormat="1" applyFont="1" applyFill="1" applyBorder="1" applyAlignment="1" applyProtection="1">
      <alignment horizontal="left" vertical="center"/>
    </xf>
    <xf numFmtId="0" fontId="9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right" vertical="center"/>
    </xf>
    <xf numFmtId="176" fontId="9" fillId="0" borderId="11" xfId="0" applyNumberFormat="1" applyFont="1" applyFill="1" applyBorder="1" applyAlignment="1">
      <alignment horizontal="right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 wrapText="1"/>
    </xf>
    <xf numFmtId="179" fontId="10" fillId="0" borderId="5" xfId="0" applyNumberFormat="1" applyFont="1" applyFill="1" applyBorder="1" applyAlignment="1">
      <alignment vertical="center"/>
    </xf>
    <xf numFmtId="179" fontId="10" fillId="0" borderId="6" xfId="11" applyNumberFormat="1" applyFont="1" applyFill="1" applyBorder="1" applyAlignment="1">
      <alignment horizontal="right" vertical="center" wrapText="1"/>
    </xf>
    <xf numFmtId="179" fontId="10" fillId="0" borderId="8" xfId="0" applyNumberFormat="1" applyFont="1" applyFill="1" applyBorder="1" applyAlignment="1">
      <alignment vertical="center"/>
    </xf>
    <xf numFmtId="179" fontId="10" fillId="0" borderId="9" xfId="11" applyNumberFormat="1" applyFont="1" applyFill="1" applyBorder="1" applyAlignment="1">
      <alignment horizontal="right" vertical="center" wrapText="1"/>
    </xf>
    <xf numFmtId="179" fontId="9" fillId="0" borderId="8" xfId="0" applyNumberFormat="1" applyFont="1" applyFill="1" applyBorder="1" applyAlignment="1">
      <alignment vertical="center"/>
    </xf>
    <xf numFmtId="0" fontId="10" fillId="0" borderId="9" xfId="0" applyFont="1" applyFill="1" applyBorder="1" applyAlignment="1"/>
    <xf numFmtId="179" fontId="9" fillId="0" borderId="9" xfId="11" applyNumberFormat="1" applyFont="1" applyFill="1" applyBorder="1" applyAlignment="1">
      <alignment horizontal="right" vertical="center" wrapText="1"/>
    </xf>
    <xf numFmtId="0" fontId="2" fillId="0" borderId="9" xfId="0" applyFont="1" applyFill="1" applyBorder="1" applyAlignment="1">
      <alignment horizontal="right" vertical="center"/>
    </xf>
    <xf numFmtId="0" fontId="2" fillId="0" borderId="12" xfId="0" applyFont="1" applyFill="1" applyBorder="1" applyAlignment="1">
      <alignment horizontal="right" vertical="center"/>
    </xf>
    <xf numFmtId="0" fontId="11" fillId="0" borderId="0" xfId="0" applyFont="1" applyFill="1" applyBorder="1">
      <alignment vertical="center"/>
    </xf>
    <xf numFmtId="0" fontId="0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/>
    <xf numFmtId="0" fontId="9" fillId="0" borderId="18" xfId="0" applyFont="1" applyFill="1" applyBorder="1" applyAlignment="1">
      <alignment horizontal="center" vertical="center"/>
    </xf>
    <xf numFmtId="0" fontId="9" fillId="0" borderId="19" xfId="0" applyFont="1" applyFill="1" applyBorder="1" applyAlignment="1">
      <alignment horizontal="center" vertical="center"/>
    </xf>
    <xf numFmtId="0" fontId="2" fillId="0" borderId="20" xfId="49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center" wrapText="1"/>
    </xf>
    <xf numFmtId="0" fontId="2" fillId="0" borderId="5" xfId="0" applyFont="1" applyFill="1" applyBorder="1" applyAlignment="1">
      <alignment vertical="center"/>
    </xf>
    <xf numFmtId="181" fontId="10" fillId="0" borderId="5" xfId="0" applyNumberFormat="1" applyFont="1" applyFill="1" applyBorder="1" applyAlignment="1">
      <alignment vertical="center"/>
    </xf>
    <xf numFmtId="176" fontId="10" fillId="0" borderId="5" xfId="0" applyNumberFormat="1" applyFont="1" applyFill="1" applyBorder="1" applyAlignment="1">
      <alignment vertical="center"/>
    </xf>
    <xf numFmtId="0" fontId="2" fillId="0" borderId="21" xfId="49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center" wrapText="1"/>
    </xf>
    <xf numFmtId="0" fontId="2" fillId="0" borderId="8" xfId="0" applyFont="1" applyFill="1" applyBorder="1" applyAlignment="1">
      <alignment horizontal="left" vertical="center"/>
    </xf>
    <xf numFmtId="181" fontId="10" fillId="0" borderId="8" xfId="0" applyNumberFormat="1" applyFont="1" applyFill="1" applyBorder="1" applyAlignment="1">
      <alignment vertical="center"/>
    </xf>
    <xf numFmtId="176" fontId="10" fillId="0" borderId="8" xfId="0" applyNumberFormat="1" applyFont="1" applyFill="1" applyBorder="1" applyAlignment="1">
      <alignment vertical="center"/>
    </xf>
    <xf numFmtId="0" fontId="2" fillId="0" borderId="8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2" fillId="0" borderId="21" xfId="49" applyFont="1" applyFill="1" applyBorder="1" applyAlignment="1">
      <alignment horizontal="left" vertical="center" wrapText="1"/>
    </xf>
    <xf numFmtId="0" fontId="2" fillId="0" borderId="22" xfId="49" applyFont="1" applyFill="1" applyBorder="1" applyAlignment="1">
      <alignment horizontal="left" vertical="center"/>
    </xf>
    <xf numFmtId="181" fontId="9" fillId="0" borderId="8" xfId="0" applyNumberFormat="1" applyFont="1" applyFill="1" applyBorder="1" applyAlignment="1">
      <alignment horizontal="right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right" vertical="center"/>
    </xf>
    <xf numFmtId="0" fontId="2" fillId="0" borderId="11" xfId="0" applyFont="1" applyFill="1" applyBorder="1" applyAlignment="1">
      <alignment horizontal="center" wrapText="1"/>
    </xf>
    <xf numFmtId="0" fontId="9" fillId="0" borderId="11" xfId="0" applyFont="1" applyFill="1" applyBorder="1" applyAlignment="1">
      <alignment horizontal="right" vertical="center"/>
    </xf>
    <xf numFmtId="176" fontId="7" fillId="0" borderId="0" xfId="0" applyNumberFormat="1" applyFont="1" applyFill="1" applyAlignment="1"/>
    <xf numFmtId="0" fontId="2" fillId="0" borderId="0" xfId="0" applyFont="1" applyFill="1" applyBorder="1" applyAlignment="1">
      <alignment horizontal="center" vertical="center"/>
    </xf>
    <xf numFmtId="0" fontId="9" fillId="0" borderId="23" xfId="0" applyFont="1" applyFill="1" applyBorder="1" applyAlignment="1">
      <alignment horizontal="center" vertical="center"/>
    </xf>
    <xf numFmtId="179" fontId="10" fillId="0" borderId="6" xfId="0" applyNumberFormat="1" applyFont="1" applyFill="1" applyBorder="1" applyAlignment="1">
      <alignment vertical="center"/>
    </xf>
    <xf numFmtId="179" fontId="10" fillId="0" borderId="9" xfId="0" applyNumberFormat="1" applyFont="1" applyFill="1" applyBorder="1" applyAlignment="1">
      <alignment vertical="center"/>
    </xf>
    <xf numFmtId="179" fontId="9" fillId="0" borderId="9" xfId="0" applyNumberFormat="1" applyFont="1" applyFill="1" applyBorder="1" applyAlignment="1">
      <alignment vertical="center"/>
    </xf>
    <xf numFmtId="0" fontId="10" fillId="0" borderId="9" xfId="0" applyFont="1" applyFill="1" applyBorder="1" applyAlignment="1">
      <alignment horizontal="right" vertical="center"/>
    </xf>
    <xf numFmtId="0" fontId="9" fillId="0" borderId="12" xfId="0" applyFont="1" applyFill="1" applyBorder="1" applyAlignment="1">
      <alignment horizontal="right" vertical="center"/>
    </xf>
    <xf numFmtId="0" fontId="8" fillId="0" borderId="0" xfId="0" applyFont="1" applyFill="1">
      <alignment vertical="center"/>
    </xf>
    <xf numFmtId="43" fontId="7" fillId="0" borderId="24" xfId="8" applyFont="1" applyFill="1" applyBorder="1" applyAlignment="1" applyProtection="1">
      <alignment vertical="center" wrapText="1"/>
      <protection locked="0"/>
    </xf>
    <xf numFmtId="43" fontId="10" fillId="0" borderId="24" xfId="8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left" vertical="center" wrapText="1"/>
      <protection locked="0"/>
    </xf>
    <xf numFmtId="3" fontId="5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 applyProtection="1">
      <alignment vertical="center" wrapText="1"/>
      <protection locked="0"/>
    </xf>
    <xf numFmtId="3" fontId="5" fillId="0" borderId="3" xfId="0" applyNumberFormat="1" applyFont="1" applyFill="1" applyBorder="1" applyAlignment="1">
      <alignment horizontal="center" vertical="center"/>
    </xf>
    <xf numFmtId="0" fontId="10" fillId="0" borderId="4" xfId="0" applyFont="1" applyFill="1" applyBorder="1" applyAlignment="1" applyProtection="1">
      <alignment horizontal="left" vertical="center" wrapText="1"/>
      <protection locked="0"/>
    </xf>
    <xf numFmtId="3" fontId="2" fillId="0" borderId="5" xfId="0" applyNumberFormat="1" applyFont="1" applyFill="1" applyBorder="1" applyAlignment="1">
      <alignment horizontal="center" vertical="center"/>
    </xf>
    <xf numFmtId="0" fontId="10" fillId="0" borderId="5" xfId="0" applyFont="1" applyFill="1" applyBorder="1" applyAlignment="1" applyProtection="1">
      <alignment vertical="center" wrapText="1"/>
      <protection locked="0"/>
    </xf>
    <xf numFmtId="0" fontId="10" fillId="0" borderId="7" xfId="0" applyFont="1" applyFill="1" applyBorder="1" applyAlignment="1" applyProtection="1">
      <alignment horizontal="left" vertical="center" wrapText="1"/>
      <protection locked="0"/>
    </xf>
    <xf numFmtId="0" fontId="10" fillId="0" borderId="8" xfId="0" applyFont="1" applyFill="1" applyBorder="1" applyAlignment="1" applyProtection="1">
      <alignment vertical="center" wrapText="1"/>
      <protection locked="0"/>
    </xf>
    <xf numFmtId="0" fontId="10" fillId="0" borderId="10" xfId="0" applyFont="1" applyFill="1" applyBorder="1" applyAlignment="1" applyProtection="1">
      <alignment horizontal="left" vertical="center" wrapText="1"/>
      <protection locked="0"/>
    </xf>
    <xf numFmtId="3" fontId="2" fillId="0" borderId="11" xfId="0" applyNumberFormat="1" applyFont="1" applyFill="1" applyBorder="1" applyAlignment="1">
      <alignment horizontal="center" vertical="center"/>
    </xf>
    <xf numFmtId="0" fontId="10" fillId="0" borderId="11" xfId="0" applyFont="1" applyFill="1" applyBorder="1" applyAlignment="1" applyProtection="1">
      <alignment vertical="center" wrapText="1"/>
      <protection locked="0"/>
    </xf>
    <xf numFmtId="0" fontId="2" fillId="0" borderId="12" xfId="0" applyFont="1" applyFill="1" applyBorder="1" applyAlignment="1">
      <alignment horizontal="center" vertical="center"/>
    </xf>
    <xf numFmtId="182" fontId="0" fillId="0" borderId="0" xfId="0" applyNumberFormat="1" applyFill="1">
      <alignment vertical="center"/>
    </xf>
    <xf numFmtId="0" fontId="12" fillId="0" borderId="0" xfId="54" applyFont="1">
      <alignment vertical="center"/>
    </xf>
    <xf numFmtId="0" fontId="13" fillId="0" borderId="0" xfId="54" applyFont="1">
      <alignment vertical="center"/>
    </xf>
    <xf numFmtId="0" fontId="2" fillId="0" borderId="0" xfId="54" applyFont="1">
      <alignment vertical="center"/>
    </xf>
    <xf numFmtId="0" fontId="14" fillId="0" borderId="0" xfId="54" applyFont="1" applyAlignment="1">
      <alignment horizontal="center" vertical="center"/>
    </xf>
    <xf numFmtId="0" fontId="15" fillId="0" borderId="25" xfId="54" applyFont="1" applyBorder="1" applyAlignment="1">
      <alignment horizontal="center" vertical="center"/>
    </xf>
    <xf numFmtId="0" fontId="15" fillId="0" borderId="18" xfId="54" applyFont="1" applyBorder="1" applyAlignment="1">
      <alignment horizontal="center" vertical="center"/>
    </xf>
    <xf numFmtId="0" fontId="15" fillId="0" borderId="23" xfId="54" applyFont="1" applyBorder="1" applyAlignment="1">
      <alignment horizontal="center" vertical="center"/>
    </xf>
    <xf numFmtId="177" fontId="15" fillId="0" borderId="10" xfId="54" applyNumberFormat="1" applyFont="1" applyBorder="1" applyAlignment="1">
      <alignment horizontal="center" vertical="center"/>
    </xf>
    <xf numFmtId="177" fontId="5" fillId="0" borderId="11" xfId="54" applyNumberFormat="1" applyFont="1" applyBorder="1" applyAlignment="1">
      <alignment horizontal="center" vertical="center"/>
    </xf>
    <xf numFmtId="177" fontId="15" fillId="0" borderId="11" xfId="54" applyNumberFormat="1" applyFont="1" applyBorder="1" applyAlignment="1">
      <alignment horizontal="center" vertical="center"/>
    </xf>
    <xf numFmtId="177" fontId="5" fillId="0" borderId="12" xfId="54" applyNumberFormat="1" applyFont="1" applyBorder="1" applyAlignment="1">
      <alignment horizontal="center" vertical="center"/>
    </xf>
    <xf numFmtId="177" fontId="2" fillId="0" borderId="4" xfId="54" applyNumberFormat="1" applyFont="1" applyFill="1" applyBorder="1" applyAlignment="1">
      <alignment vertical="center"/>
    </xf>
    <xf numFmtId="177" fontId="2" fillId="0" borderId="5" xfId="8" applyNumberFormat="1" applyFont="1" applyBorder="1" applyAlignment="1">
      <alignment horizontal="center" vertical="center"/>
    </xf>
    <xf numFmtId="177" fontId="2" fillId="0" borderId="5" xfId="54" applyNumberFormat="1" applyFont="1" applyFill="1" applyBorder="1" applyAlignment="1">
      <alignment vertical="center"/>
    </xf>
    <xf numFmtId="177" fontId="2" fillId="0" borderId="6" xfId="54" applyNumberFormat="1" applyFont="1" applyBorder="1" applyAlignment="1">
      <alignment horizontal="center" vertical="center"/>
    </xf>
    <xf numFmtId="177" fontId="2" fillId="0" borderId="7" xfId="54" applyNumberFormat="1" applyFont="1" applyFill="1" applyBorder="1" applyAlignment="1">
      <alignment vertical="center"/>
    </xf>
    <xf numFmtId="177" fontId="2" fillId="0" borderId="8" xfId="8" applyNumberFormat="1" applyFont="1" applyBorder="1" applyAlignment="1">
      <alignment horizontal="center" vertical="center"/>
    </xf>
    <xf numFmtId="177" fontId="2" fillId="0" borderId="8" xfId="54" applyNumberFormat="1" applyFont="1" applyFill="1" applyBorder="1" applyAlignment="1">
      <alignment vertical="center"/>
    </xf>
    <xf numFmtId="177" fontId="2" fillId="0" borderId="9" xfId="54" applyNumberFormat="1" applyFont="1" applyBorder="1" applyAlignment="1">
      <alignment horizontal="center" vertical="center"/>
    </xf>
    <xf numFmtId="177" fontId="2" fillId="0" borderId="7" xfId="54" applyNumberFormat="1" applyFont="1" applyBorder="1" applyAlignment="1">
      <alignment vertical="center"/>
    </xf>
    <xf numFmtId="177" fontId="2" fillId="0" borderId="8" xfId="54" applyNumberFormat="1" applyFont="1" applyBorder="1" applyAlignment="1">
      <alignment vertical="center"/>
    </xf>
    <xf numFmtId="177" fontId="2" fillId="0" borderId="8" xfId="54" applyNumberFormat="1" applyFont="1" applyBorder="1" applyAlignment="1">
      <alignment horizontal="center" vertical="center"/>
    </xf>
    <xf numFmtId="177" fontId="2" fillId="0" borderId="10" xfId="54" applyNumberFormat="1" applyFont="1" applyBorder="1" applyAlignment="1">
      <alignment vertical="center"/>
    </xf>
    <xf numFmtId="177" fontId="2" fillId="0" borderId="11" xfId="54" applyNumberFormat="1" applyFont="1" applyBorder="1" applyAlignment="1">
      <alignment horizontal="center" vertical="center"/>
    </xf>
    <xf numFmtId="177" fontId="2" fillId="0" borderId="11" xfId="54" applyNumberFormat="1" applyFont="1" applyBorder="1" applyAlignment="1">
      <alignment vertical="center"/>
    </xf>
    <xf numFmtId="177" fontId="2" fillId="0" borderId="12" xfId="54" applyNumberFormat="1" applyFont="1" applyBorder="1" applyAlignment="1">
      <alignment horizontal="center" vertical="center"/>
    </xf>
    <xf numFmtId="0" fontId="12" fillId="0" borderId="0" xfId="0" applyFont="1" applyFill="1">
      <alignment vertical="center"/>
    </xf>
    <xf numFmtId="0" fontId="16" fillId="0" borderId="0" xfId="0" applyFont="1" applyFill="1" applyAlignment="1">
      <alignment vertical="center"/>
    </xf>
    <xf numFmtId="181" fontId="12" fillId="0" borderId="0" xfId="0" applyNumberFormat="1" applyFont="1" applyFill="1">
      <alignment vertical="center"/>
    </xf>
    <xf numFmtId="9" fontId="12" fillId="0" borderId="0" xfId="0" applyNumberFormat="1" applyFont="1" applyFill="1">
      <alignment vertical="center"/>
    </xf>
    <xf numFmtId="181" fontId="2" fillId="0" borderId="0" xfId="0" applyNumberFormat="1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 wrapText="1"/>
    </xf>
    <xf numFmtId="181" fontId="5" fillId="0" borderId="18" xfId="0" applyNumberFormat="1" applyFont="1" applyFill="1" applyBorder="1" applyAlignment="1">
      <alignment horizontal="center" vertical="center" wrapText="1"/>
    </xf>
    <xf numFmtId="9" fontId="5" fillId="0" borderId="18" xfId="0" applyNumberFormat="1" applyFont="1" applyFill="1" applyBorder="1" applyAlignment="1">
      <alignment horizontal="center" vertical="center" wrapText="1"/>
    </xf>
    <xf numFmtId="9" fontId="5" fillId="0" borderId="23" xfId="0" applyNumberFormat="1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 wrapText="1"/>
    </xf>
    <xf numFmtId="181" fontId="5" fillId="0" borderId="22" xfId="0" applyNumberFormat="1" applyFont="1" applyFill="1" applyBorder="1" applyAlignment="1">
      <alignment horizontal="center" vertical="center" wrapText="1"/>
    </xf>
    <xf numFmtId="9" fontId="5" fillId="0" borderId="22" xfId="0" applyNumberFormat="1" applyFont="1" applyFill="1" applyBorder="1" applyAlignment="1">
      <alignment horizontal="center" vertical="center" wrapText="1"/>
    </xf>
    <xf numFmtId="9" fontId="5" fillId="0" borderId="26" xfId="0" applyNumberFormat="1" applyFont="1" applyFill="1" applyBorder="1" applyAlignment="1">
      <alignment horizontal="center" vertical="center" wrapText="1"/>
    </xf>
    <xf numFmtId="0" fontId="9" fillId="0" borderId="25" xfId="0" applyNumberFormat="1" applyFont="1" applyFill="1" applyBorder="1" applyAlignment="1" applyProtection="1">
      <alignment vertical="center"/>
    </xf>
    <xf numFmtId="177" fontId="2" fillId="0" borderId="18" xfId="0" applyNumberFormat="1" applyFont="1" applyFill="1" applyBorder="1" applyAlignment="1">
      <alignment horizontal="center" vertical="center"/>
    </xf>
    <xf numFmtId="9" fontId="2" fillId="0" borderId="18" xfId="0" applyNumberFormat="1" applyFont="1" applyFill="1" applyBorder="1" applyAlignment="1">
      <alignment horizontal="center" vertical="center"/>
    </xf>
    <xf numFmtId="9" fontId="2" fillId="0" borderId="23" xfId="0" applyNumberFormat="1" applyFont="1" applyFill="1" applyBorder="1" applyAlignment="1">
      <alignment horizontal="center" vertical="center"/>
    </xf>
    <xf numFmtId="0" fontId="17" fillId="0" borderId="7" xfId="0" applyNumberFormat="1" applyFont="1" applyFill="1" applyBorder="1" applyAlignment="1" applyProtection="1">
      <alignment vertical="center"/>
    </xf>
    <xf numFmtId="177" fontId="10" fillId="0" borderId="8" xfId="0" applyNumberFormat="1" applyFont="1" applyFill="1" applyBorder="1" applyAlignment="1" applyProtection="1">
      <alignment horizontal="center" vertical="center"/>
    </xf>
    <xf numFmtId="9" fontId="2" fillId="0" borderId="8" xfId="0" applyNumberFormat="1" applyFont="1" applyFill="1" applyBorder="1" applyAlignment="1">
      <alignment horizontal="center" vertical="center"/>
    </xf>
    <xf numFmtId="9" fontId="2" fillId="0" borderId="9" xfId="0" applyNumberFormat="1" applyFont="1" applyFill="1" applyBorder="1" applyAlignment="1">
      <alignment horizontal="center" vertical="center"/>
    </xf>
    <xf numFmtId="0" fontId="9" fillId="0" borderId="7" xfId="0" applyNumberFormat="1" applyFont="1" applyFill="1" applyBorder="1" applyAlignment="1" applyProtection="1">
      <alignment vertical="center"/>
    </xf>
    <xf numFmtId="0" fontId="17" fillId="0" borderId="7" xfId="0" applyNumberFormat="1" applyFont="1" applyFill="1" applyBorder="1" applyAlignment="1" applyProtection="1">
      <alignment vertical="center" wrapText="1"/>
    </xf>
    <xf numFmtId="177" fontId="12" fillId="0" borderId="0" xfId="0" applyNumberFormat="1" applyFont="1" applyFill="1">
      <alignment vertical="center"/>
    </xf>
    <xf numFmtId="0" fontId="10" fillId="0" borderId="7" xfId="0" applyNumberFormat="1" applyFont="1" applyFill="1" applyBorder="1" applyAlignment="1" applyProtection="1">
      <alignment vertical="center" wrapText="1"/>
    </xf>
    <xf numFmtId="0" fontId="10" fillId="0" borderId="7" xfId="0" applyNumberFormat="1" applyFont="1" applyFill="1" applyBorder="1" applyAlignment="1" applyProtection="1">
      <alignment vertical="center"/>
    </xf>
    <xf numFmtId="177" fontId="5" fillId="0" borderId="7" xfId="0" applyNumberFormat="1" applyFont="1" applyFill="1" applyBorder="1" applyAlignment="1">
      <alignment horizontal="center" vertical="center" wrapText="1"/>
    </xf>
    <xf numFmtId="177" fontId="5" fillId="0" borderId="8" xfId="0" applyNumberFormat="1" applyFont="1" applyFill="1" applyBorder="1" applyAlignment="1">
      <alignment horizontal="center" vertical="center" wrapText="1"/>
    </xf>
    <xf numFmtId="9" fontId="5" fillId="0" borderId="8" xfId="0" applyNumberFormat="1" applyFont="1" applyFill="1" applyBorder="1" applyAlignment="1">
      <alignment horizontal="center" vertical="center"/>
    </xf>
    <xf numFmtId="9" fontId="5" fillId="0" borderId="9" xfId="0" applyNumberFormat="1" applyFont="1" applyFill="1" applyBorder="1" applyAlignment="1">
      <alignment horizontal="center" vertical="center"/>
    </xf>
    <xf numFmtId="0" fontId="18" fillId="0" borderId="8" xfId="0" applyFont="1" applyFill="1" applyBorder="1" applyAlignment="1">
      <alignment horizontal="center" wrapText="1"/>
    </xf>
    <xf numFmtId="0" fontId="18" fillId="0" borderId="9" xfId="0" applyFont="1" applyFill="1" applyBorder="1" applyAlignment="1">
      <alignment horizontal="center" wrapText="1"/>
    </xf>
    <xf numFmtId="0" fontId="19" fillId="0" borderId="10" xfId="0" applyFont="1" applyFill="1" applyBorder="1" applyAlignment="1">
      <alignment horizontal="center" vertical="center" wrapText="1"/>
    </xf>
    <xf numFmtId="177" fontId="5" fillId="0" borderId="11" xfId="0" applyNumberFormat="1" applyFont="1" applyFill="1" applyBorder="1" applyAlignment="1">
      <alignment horizontal="center" vertical="center"/>
    </xf>
    <xf numFmtId="9" fontId="5" fillId="0" borderId="12" xfId="0" applyNumberFormat="1" applyFont="1" applyFill="1" applyBorder="1" applyAlignment="1">
      <alignment horizontal="center" vertical="center"/>
    </xf>
    <xf numFmtId="0" fontId="16" fillId="0" borderId="0" xfId="0" applyFont="1" applyFill="1">
      <alignment vertical="center"/>
    </xf>
    <xf numFmtId="181" fontId="2" fillId="0" borderId="0" xfId="0" applyNumberFormat="1" applyFont="1" applyFill="1">
      <alignment vertical="center"/>
    </xf>
    <xf numFmtId="9" fontId="2" fillId="0" borderId="0" xfId="0" applyNumberFormat="1" applyFont="1" applyFill="1">
      <alignment vertical="center"/>
    </xf>
    <xf numFmtId="0" fontId="5" fillId="0" borderId="23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 wrapText="1"/>
    </xf>
    <xf numFmtId="181" fontId="5" fillId="0" borderId="11" xfId="0" applyNumberFormat="1" applyFont="1" applyFill="1" applyBorder="1" applyAlignment="1">
      <alignment horizontal="center" vertical="center" wrapText="1"/>
    </xf>
    <xf numFmtId="9" fontId="5" fillId="0" borderId="11" xfId="0" applyNumberFormat="1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/>
    </xf>
    <xf numFmtId="43" fontId="2" fillId="0" borderId="5" xfId="8" applyFont="1" applyFill="1" applyBorder="1" applyAlignment="1">
      <alignment horizontal="center" vertical="center"/>
    </xf>
    <xf numFmtId="181" fontId="2" fillId="0" borderId="5" xfId="8" applyNumberFormat="1" applyFont="1" applyFill="1" applyBorder="1" applyAlignment="1">
      <alignment horizontal="center" vertical="center"/>
    </xf>
    <xf numFmtId="9" fontId="2" fillId="0" borderId="5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43" fontId="2" fillId="0" borderId="8" xfId="8" applyFont="1" applyFill="1" applyBorder="1" applyAlignment="1">
      <alignment horizontal="center" vertical="center"/>
    </xf>
    <xf numFmtId="3" fontId="2" fillId="0" borderId="8" xfId="8" applyNumberFormat="1" applyFont="1" applyFill="1" applyBorder="1" applyAlignment="1">
      <alignment horizontal="center" vertical="center"/>
    </xf>
    <xf numFmtId="3" fontId="10" fillId="0" borderId="8" xfId="0" applyNumberFormat="1" applyFont="1" applyFill="1" applyBorder="1" applyAlignment="1" applyProtection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3" fontId="9" fillId="0" borderId="8" xfId="0" applyNumberFormat="1" applyFont="1" applyFill="1" applyBorder="1" applyAlignment="1" applyProtection="1">
      <alignment horizontal="center" vertical="center"/>
    </xf>
    <xf numFmtId="0" fontId="1" fillId="0" borderId="8" xfId="0" applyFont="1" applyFill="1" applyBorder="1" applyAlignment="1">
      <alignment horizontal="center" wrapText="1"/>
    </xf>
    <xf numFmtId="0" fontId="5" fillId="0" borderId="10" xfId="0" applyFont="1" applyFill="1" applyBorder="1" applyAlignment="1">
      <alignment horizontal="center" vertical="center" wrapText="1"/>
    </xf>
    <xf numFmtId="3" fontId="9" fillId="0" borderId="11" xfId="0" applyNumberFormat="1" applyFont="1" applyFill="1" applyBorder="1" applyAlignment="1" applyProtection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right" vertical="center"/>
    </xf>
    <xf numFmtId="0" fontId="1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right" vertical="center" wrapText="1"/>
    </xf>
    <xf numFmtId="0" fontId="8" fillId="0" borderId="0" xfId="0" applyFont="1" applyFill="1" applyAlignment="1">
      <alignment horizontal="left" vertical="center" wrapText="1"/>
    </xf>
    <xf numFmtId="43" fontId="10" fillId="0" borderId="24" xfId="8" applyFont="1" applyFill="1" applyBorder="1" applyAlignment="1" applyProtection="1">
      <alignment horizontal="right" vertical="center" wrapText="1"/>
      <protection locked="0"/>
    </xf>
    <xf numFmtId="43" fontId="10" fillId="0" borderId="24" xfId="8" applyFont="1" applyFill="1" applyBorder="1" applyAlignment="1" applyProtection="1">
      <alignment horizontal="left" vertical="center" wrapText="1"/>
      <protection locked="0"/>
    </xf>
    <xf numFmtId="177" fontId="5" fillId="0" borderId="2" xfId="54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 applyProtection="1">
      <alignment horizontal="left" vertical="center" wrapText="1"/>
      <protection locked="0"/>
    </xf>
    <xf numFmtId="177" fontId="5" fillId="0" borderId="3" xfId="54" applyNumberFormat="1" applyFont="1" applyFill="1" applyBorder="1" applyAlignment="1">
      <alignment horizontal="center" vertical="center"/>
    </xf>
    <xf numFmtId="177" fontId="2" fillId="0" borderId="5" xfId="8" applyNumberFormat="1" applyFont="1" applyFill="1" applyBorder="1" applyAlignment="1">
      <alignment horizontal="center" vertical="center"/>
    </xf>
    <xf numFmtId="0" fontId="20" fillId="0" borderId="5" xfId="0" applyFont="1" applyFill="1" applyBorder="1" applyAlignment="1">
      <alignment horizontal="left" vertical="center" wrapText="1"/>
    </xf>
    <xf numFmtId="177" fontId="2" fillId="0" borderId="6" xfId="8" applyNumberFormat="1" applyFont="1" applyFill="1" applyBorder="1" applyAlignment="1">
      <alignment horizontal="center" vertical="center"/>
    </xf>
    <xf numFmtId="177" fontId="2" fillId="0" borderId="8" xfId="8" applyNumberFormat="1" applyFont="1" applyFill="1" applyBorder="1" applyAlignment="1">
      <alignment horizontal="center" vertical="center"/>
    </xf>
    <xf numFmtId="0" fontId="20" fillId="0" borderId="8" xfId="0" applyFont="1" applyFill="1" applyBorder="1" applyAlignment="1">
      <alignment horizontal="left" vertical="center" wrapText="1"/>
    </xf>
    <xf numFmtId="177" fontId="2" fillId="0" borderId="9" xfId="8" applyNumberFormat="1" applyFont="1" applyFill="1" applyBorder="1" applyAlignment="1">
      <alignment horizontal="center" vertical="center"/>
    </xf>
    <xf numFmtId="0" fontId="21" fillId="0" borderId="8" xfId="0" applyFont="1" applyFill="1" applyBorder="1" applyAlignment="1">
      <alignment horizontal="left" vertical="center" wrapText="1"/>
    </xf>
    <xf numFmtId="177" fontId="2" fillId="0" borderId="8" xfId="54" applyNumberFormat="1" applyFont="1" applyFill="1" applyBorder="1" applyAlignment="1">
      <alignment horizontal="center" vertical="center"/>
    </xf>
    <xf numFmtId="177" fontId="2" fillId="0" borderId="9" xfId="54" applyNumberFormat="1" applyFont="1" applyFill="1" applyBorder="1" applyAlignment="1">
      <alignment horizontal="center" vertical="center"/>
    </xf>
    <xf numFmtId="0" fontId="10" fillId="0" borderId="21" xfId="0" applyFont="1" applyFill="1" applyBorder="1" applyAlignment="1" applyProtection="1">
      <alignment horizontal="left" vertical="center" wrapText="1"/>
      <protection locked="0"/>
    </xf>
    <xf numFmtId="177" fontId="2" fillId="0" borderId="22" xfId="54" applyNumberFormat="1" applyFont="1" applyFill="1" applyBorder="1" applyAlignment="1">
      <alignment horizontal="center" vertical="center"/>
    </xf>
    <xf numFmtId="0" fontId="20" fillId="0" borderId="22" xfId="0" applyFont="1" applyFill="1" applyBorder="1" applyAlignment="1">
      <alignment horizontal="left" vertical="center" wrapText="1"/>
    </xf>
    <xf numFmtId="177" fontId="2" fillId="0" borderId="26" xfId="54" applyNumberFormat="1" applyFont="1" applyFill="1" applyBorder="1" applyAlignment="1">
      <alignment horizontal="center" vertical="center"/>
    </xf>
    <xf numFmtId="177" fontId="2" fillId="0" borderId="11" xfId="54" applyNumberFormat="1" applyFont="1" applyFill="1" applyBorder="1" applyAlignment="1">
      <alignment horizontal="center" vertical="center"/>
    </xf>
    <xf numFmtId="0" fontId="21" fillId="0" borderId="11" xfId="0" applyFont="1" applyFill="1" applyBorder="1" applyAlignment="1">
      <alignment horizontal="left" vertical="center" wrapText="1"/>
    </xf>
    <xf numFmtId="177" fontId="2" fillId="0" borderId="12" xfId="54" applyNumberFormat="1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23" fillId="0" borderId="0" xfId="0" applyNumberFormat="1" applyFont="1" applyFill="1" applyBorder="1" applyAlignment="1" applyProtection="1">
      <alignment horizontal="center" vertical="center"/>
    </xf>
    <xf numFmtId="0" fontId="24" fillId="0" borderId="0" xfId="0" applyNumberFormat="1" applyFont="1" applyFill="1" applyBorder="1" applyAlignment="1" applyProtection="1">
      <alignment vertical="center"/>
    </xf>
    <xf numFmtId="0" fontId="24" fillId="0" borderId="0" xfId="0" applyNumberFormat="1" applyFont="1" applyFill="1" applyBorder="1" applyAlignment="1" applyProtection="1">
      <alignment horizontal="center" vertical="center"/>
    </xf>
    <xf numFmtId="177" fontId="9" fillId="0" borderId="1" xfId="0" applyNumberFormat="1" applyFont="1" applyFill="1" applyBorder="1" applyAlignment="1" applyProtection="1">
      <alignment horizontal="center" vertical="center"/>
    </xf>
    <xf numFmtId="177" fontId="9" fillId="0" borderId="3" xfId="0" applyNumberFormat="1" applyFont="1" applyFill="1" applyBorder="1" applyAlignment="1" applyProtection="1">
      <alignment horizontal="center" vertical="center"/>
    </xf>
    <xf numFmtId="177" fontId="10" fillId="0" borderId="4" xfId="0" applyNumberFormat="1" applyFont="1" applyFill="1" applyBorder="1" applyAlignment="1" applyProtection="1">
      <alignment vertical="center"/>
    </xf>
    <xf numFmtId="177" fontId="10" fillId="0" borderId="7" xfId="0" applyNumberFormat="1" applyFont="1" applyFill="1" applyBorder="1" applyAlignment="1" applyProtection="1">
      <alignment vertical="center"/>
    </xf>
    <xf numFmtId="177" fontId="2" fillId="0" borderId="9" xfId="8" applyNumberFormat="1" applyFont="1" applyBorder="1" applyAlignment="1">
      <alignment horizontal="center" vertical="center"/>
    </xf>
    <xf numFmtId="177" fontId="5" fillId="0" borderId="6" xfId="54" applyNumberFormat="1" applyFont="1" applyBorder="1" applyAlignment="1">
      <alignment horizontal="center" vertical="center"/>
    </xf>
    <xf numFmtId="177" fontId="24" fillId="0" borderId="7" xfId="0" applyNumberFormat="1" applyFont="1" applyFill="1" applyBorder="1" applyAlignment="1" applyProtection="1">
      <alignment vertical="center"/>
    </xf>
    <xf numFmtId="177" fontId="2" fillId="0" borderId="26" xfId="54" applyNumberFormat="1" applyFont="1" applyBorder="1" applyAlignment="1">
      <alignment horizontal="center" vertical="center"/>
    </xf>
    <xf numFmtId="177" fontId="10" fillId="0" borderId="27" xfId="0" applyNumberFormat="1" applyFont="1" applyFill="1" applyBorder="1" applyAlignment="1" applyProtection="1">
      <alignment vertical="center"/>
    </xf>
    <xf numFmtId="177" fontId="10" fillId="0" borderId="10" xfId="0" applyNumberFormat="1" applyFont="1" applyFill="1" applyBorder="1" applyAlignment="1" applyProtection="1">
      <alignment vertical="center"/>
    </xf>
    <xf numFmtId="177" fontId="2" fillId="0" borderId="12" xfId="8" applyNumberFormat="1" applyFont="1" applyBorder="1" applyAlignment="1">
      <alignment horizontal="center" vertical="center"/>
    </xf>
    <xf numFmtId="0" fontId="22" fillId="0" borderId="0" xfId="0" applyFont="1" applyFill="1" applyBorder="1" applyAlignment="1" applyProtection="1">
      <alignment vertical="center"/>
      <protection locked="0"/>
    </xf>
    <xf numFmtId="0" fontId="25" fillId="0" borderId="0" xfId="49" applyFont="1" applyFill="1" applyAlignment="1" applyProtection="1">
      <alignment vertical="center"/>
      <protection locked="0"/>
    </xf>
    <xf numFmtId="0" fontId="26" fillId="0" borderId="0" xfId="50" applyFont="1" applyFill="1" applyBorder="1" applyAlignment="1" applyProtection="1">
      <alignment vertical="center"/>
      <protection locked="0"/>
    </xf>
    <xf numFmtId="0" fontId="24" fillId="0" borderId="0" xfId="0" applyFont="1" applyFill="1" applyBorder="1" applyAlignment="1" applyProtection="1">
      <alignment vertical="center"/>
      <protection locked="0"/>
    </xf>
    <xf numFmtId="0" fontId="22" fillId="0" borderId="0" xfId="0" applyFont="1" applyFill="1" applyBorder="1" applyAlignment="1"/>
    <xf numFmtId="0" fontId="22" fillId="0" borderId="0" xfId="50" applyFont="1" applyFill="1" applyBorder="1" applyAlignment="1" applyProtection="1">
      <alignment vertical="center"/>
      <protection locked="0"/>
    </xf>
    <xf numFmtId="0" fontId="27" fillId="0" borderId="0" xfId="50" applyFill="1" applyBorder="1" applyAlignment="1" applyProtection="1">
      <alignment vertical="center"/>
      <protection locked="0"/>
    </xf>
    <xf numFmtId="0" fontId="28" fillId="0" borderId="0" xfId="0" applyNumberFormat="1" applyFont="1" applyFill="1" applyAlignment="1" applyProtection="1">
      <alignment horizontal="center" vertical="center"/>
    </xf>
    <xf numFmtId="0" fontId="28" fillId="0" borderId="0" xfId="0" applyNumberFormat="1" applyFont="1" applyFill="1" applyAlignment="1" applyProtection="1">
      <alignment vertical="center"/>
    </xf>
    <xf numFmtId="49" fontId="29" fillId="0" borderId="25" xfId="50" applyNumberFormat="1" applyFont="1" applyFill="1" applyBorder="1" applyAlignment="1" applyProtection="1">
      <alignment horizontal="center" vertical="center"/>
      <protection locked="0"/>
    </xf>
    <xf numFmtId="49" fontId="29" fillId="0" borderId="18" xfId="50" applyNumberFormat="1" applyFont="1" applyFill="1" applyBorder="1" applyAlignment="1" applyProtection="1">
      <alignment horizontal="center" vertical="center"/>
      <protection locked="0"/>
    </xf>
    <xf numFmtId="0" fontId="29" fillId="0" borderId="18" xfId="50" applyFont="1" applyFill="1" applyBorder="1" applyAlignment="1" applyProtection="1">
      <alignment horizontal="center" vertical="center"/>
      <protection locked="0"/>
    </xf>
    <xf numFmtId="49" fontId="29" fillId="0" borderId="7" xfId="50" applyNumberFormat="1" applyFont="1" applyFill="1" applyBorder="1" applyAlignment="1" applyProtection="1">
      <alignment horizontal="center" vertical="center"/>
      <protection locked="0"/>
    </xf>
    <xf numFmtId="49" fontId="29" fillId="0" borderId="8" xfId="50" applyNumberFormat="1" applyFont="1" applyFill="1" applyBorder="1" applyAlignment="1" applyProtection="1">
      <alignment horizontal="center" vertical="center"/>
      <protection locked="0"/>
    </xf>
    <xf numFmtId="180" fontId="30" fillId="0" borderId="8" xfId="50" applyNumberFormat="1" applyFont="1" applyFill="1" applyBorder="1" applyAlignment="1" applyProtection="1">
      <alignment horizontal="center" vertical="center" wrapText="1"/>
      <protection locked="0"/>
    </xf>
    <xf numFmtId="183" fontId="31" fillId="0" borderId="7" xfId="0" applyNumberFormat="1" applyFont="1" applyFill="1" applyBorder="1" applyAlignment="1" applyProtection="1">
      <alignment horizontal="left" vertical="center" shrinkToFit="1"/>
      <protection locked="0"/>
    </xf>
    <xf numFmtId="184" fontId="32" fillId="0" borderId="8" xfId="0" applyNumberFormat="1" applyFont="1" applyFill="1" applyBorder="1" applyAlignment="1" applyProtection="1">
      <alignment vertical="center"/>
    </xf>
    <xf numFmtId="184" fontId="32" fillId="0" borderId="8" xfId="0" applyNumberFormat="1" applyFont="1" applyFill="1" applyBorder="1" applyAlignment="1" applyProtection="1">
      <alignment vertical="center"/>
      <protection locked="0"/>
    </xf>
    <xf numFmtId="183" fontId="33" fillId="0" borderId="10" xfId="0" applyNumberFormat="1" applyFont="1" applyFill="1" applyBorder="1" applyAlignment="1" applyProtection="1">
      <alignment horizontal="center" vertical="center" shrinkToFit="1"/>
      <protection locked="0"/>
    </xf>
    <xf numFmtId="184" fontId="32" fillId="0" borderId="11" xfId="0" applyNumberFormat="1" applyFont="1" applyFill="1" applyBorder="1" applyAlignment="1" applyProtection="1">
      <alignment vertical="center"/>
    </xf>
    <xf numFmtId="0" fontId="34" fillId="0" borderId="0" xfId="0" applyNumberFormat="1" applyFont="1" applyFill="1" applyAlignment="1" applyProtection="1">
      <alignment horizontal="center" vertical="center"/>
    </xf>
    <xf numFmtId="0" fontId="28" fillId="0" borderId="0" xfId="49" applyFont="1" applyFill="1" applyAlignment="1" applyProtection="1">
      <alignment horizontal="center" vertical="center"/>
      <protection locked="0"/>
    </xf>
    <xf numFmtId="0" fontId="34" fillId="0" borderId="0" xfId="0" applyNumberFormat="1" applyFont="1" applyFill="1" applyAlignment="1" applyProtection="1">
      <alignment vertical="center"/>
    </xf>
    <xf numFmtId="0" fontId="28" fillId="0" borderId="0" xfId="49" applyFont="1" applyFill="1" applyBorder="1" applyAlignment="1" applyProtection="1">
      <alignment horizontal="center" vertical="center"/>
      <protection locked="0"/>
    </xf>
    <xf numFmtId="0" fontId="29" fillId="0" borderId="18" xfId="50" applyFont="1" applyFill="1" applyBorder="1" applyAlignment="1" applyProtection="1">
      <alignment horizontal="center" vertical="center" wrapText="1"/>
      <protection locked="0"/>
    </xf>
    <xf numFmtId="0" fontId="30" fillId="0" borderId="18" xfId="0" applyNumberFormat="1" applyFont="1" applyFill="1" applyBorder="1" applyAlignment="1" applyProtection="1">
      <alignment horizontal="center" vertical="center"/>
      <protection locked="0"/>
    </xf>
    <xf numFmtId="0" fontId="28" fillId="0" borderId="0" xfId="49" applyFont="1" applyFill="1" applyAlignment="1" applyProtection="1">
      <alignment vertical="center"/>
      <protection locked="0"/>
    </xf>
    <xf numFmtId="0" fontId="29" fillId="0" borderId="16" xfId="50" applyFont="1" applyFill="1" applyBorder="1" applyAlignment="1" applyProtection="1">
      <alignment horizontal="center" vertical="center" wrapText="1"/>
      <protection locked="0"/>
    </xf>
    <xf numFmtId="0" fontId="29" fillId="0" borderId="14" xfId="50" applyFont="1" applyFill="1" applyBorder="1" applyAlignment="1" applyProtection="1">
      <alignment horizontal="center" vertical="center" wrapText="1"/>
      <protection locked="0"/>
    </xf>
    <xf numFmtId="184" fontId="35" fillId="0" borderId="8" xfId="0" applyNumberFormat="1" applyFont="1" applyFill="1" applyBorder="1" applyAlignment="1" applyProtection="1">
      <alignment vertical="center"/>
      <protection locked="0"/>
    </xf>
    <xf numFmtId="184" fontId="22" fillId="0" borderId="8" xfId="0" applyNumberFormat="1" applyFont="1" applyFill="1" applyBorder="1" applyAlignment="1" applyProtection="1">
      <alignment vertical="center"/>
      <protection locked="0"/>
    </xf>
    <xf numFmtId="0" fontId="34" fillId="0" borderId="0" xfId="49" applyFont="1" applyFill="1" applyAlignment="1" applyProtection="1">
      <alignment horizontal="center" vertical="center"/>
      <protection locked="0"/>
    </xf>
    <xf numFmtId="0" fontId="29" fillId="0" borderId="23" xfId="50" applyFont="1" applyFill="1" applyBorder="1" applyAlignment="1" applyProtection="1">
      <alignment horizontal="center" vertical="center" wrapText="1"/>
      <protection locked="0"/>
    </xf>
    <xf numFmtId="180" fontId="30" fillId="0" borderId="9" xfId="50" applyNumberFormat="1" applyFont="1" applyFill="1" applyBorder="1" applyAlignment="1" applyProtection="1">
      <alignment horizontal="center" vertical="center" wrapText="1"/>
      <protection locked="0"/>
    </xf>
    <xf numFmtId="184" fontId="32" fillId="0" borderId="9" xfId="0" applyNumberFormat="1" applyFont="1" applyFill="1" applyBorder="1" applyAlignment="1" applyProtection="1">
      <alignment vertical="center"/>
      <protection locked="0"/>
    </xf>
    <xf numFmtId="184" fontId="32" fillId="0" borderId="12" xfId="0" applyNumberFormat="1" applyFont="1" applyFill="1" applyBorder="1" applyAlignment="1" applyProtection="1">
      <alignment vertical="center"/>
    </xf>
    <xf numFmtId="0" fontId="36" fillId="0" borderId="0" xfId="0" applyFont="1" applyFill="1">
      <alignment vertical="center"/>
    </xf>
    <xf numFmtId="0" fontId="10" fillId="0" borderId="0" xfId="0" applyFont="1" applyFill="1" applyBorder="1" applyAlignment="1"/>
    <xf numFmtId="176" fontId="10" fillId="0" borderId="0" xfId="8" applyNumberFormat="1" applyFont="1" applyFill="1" applyAlignment="1"/>
    <xf numFmtId="176" fontId="10" fillId="0" borderId="0" xfId="8" applyNumberFormat="1" applyFont="1" applyFill="1" applyAlignment="1">
      <alignment horizontal="center" vertical="center"/>
    </xf>
    <xf numFmtId="184" fontId="10" fillId="0" borderId="0" xfId="8" applyNumberFormat="1" applyFont="1" applyFill="1" applyAlignment="1">
      <alignment horizontal="center" vertical="center"/>
    </xf>
    <xf numFmtId="43" fontId="10" fillId="0" borderId="0" xfId="8" applyFont="1" applyFill="1" applyAlignment="1"/>
    <xf numFmtId="176" fontId="4" fillId="0" borderId="0" xfId="0" applyNumberFormat="1" applyFont="1" applyFill="1" applyAlignment="1">
      <alignment horizontal="center" vertical="center" wrapText="1"/>
    </xf>
    <xf numFmtId="184" fontId="4" fillId="0" borderId="0" xfId="0" applyNumberFormat="1" applyFont="1" applyFill="1" applyAlignment="1">
      <alignment horizontal="center" vertical="center" wrapText="1"/>
    </xf>
    <xf numFmtId="0" fontId="37" fillId="0" borderId="0" xfId="0" applyFont="1" applyFill="1" applyAlignment="1">
      <alignment horizontal="center" vertical="center" wrapText="1"/>
    </xf>
    <xf numFmtId="176" fontId="10" fillId="0" borderId="0" xfId="8" applyNumberFormat="1" applyFont="1" applyFill="1" applyAlignment="1">
      <alignment vertical="center"/>
    </xf>
    <xf numFmtId="176" fontId="10" fillId="0" borderId="0" xfId="0" applyNumberFormat="1" applyFont="1" applyFill="1" applyBorder="1" applyAlignment="1">
      <alignment horizontal="center" vertical="center"/>
    </xf>
    <xf numFmtId="176" fontId="5" fillId="0" borderId="18" xfId="0" applyNumberFormat="1" applyFont="1" applyFill="1" applyBorder="1" applyAlignment="1">
      <alignment horizontal="center" vertical="center" wrapText="1"/>
    </xf>
    <xf numFmtId="184" fontId="5" fillId="0" borderId="18" xfId="0" applyNumberFormat="1" applyFont="1" applyFill="1" applyBorder="1" applyAlignment="1">
      <alignment horizontal="center" vertical="center" wrapText="1"/>
    </xf>
    <xf numFmtId="176" fontId="5" fillId="0" borderId="23" xfId="0" applyNumberFormat="1" applyFont="1" applyFill="1" applyBorder="1" applyAlignment="1">
      <alignment horizontal="center" vertical="center" wrapText="1"/>
    </xf>
    <xf numFmtId="176" fontId="5" fillId="0" borderId="11" xfId="0" applyNumberFormat="1" applyFont="1" applyFill="1" applyBorder="1" applyAlignment="1">
      <alignment horizontal="center" vertical="center" wrapText="1"/>
    </xf>
    <xf numFmtId="184" fontId="5" fillId="0" borderId="11" xfId="0" applyNumberFormat="1" applyFont="1" applyFill="1" applyBorder="1" applyAlignment="1">
      <alignment horizontal="center" vertical="center" wrapText="1"/>
    </xf>
    <xf numFmtId="0" fontId="29" fillId="0" borderId="25" xfId="0" applyNumberFormat="1" applyFont="1" applyFill="1" applyBorder="1" applyAlignment="1" applyProtection="1">
      <alignment horizontal="center" vertical="center"/>
    </xf>
    <xf numFmtId="184" fontId="9" fillId="0" borderId="18" xfId="0" applyNumberFormat="1" applyFont="1" applyFill="1" applyBorder="1" applyAlignment="1" applyProtection="1">
      <alignment horizontal="center" vertical="center"/>
    </xf>
    <xf numFmtId="3" fontId="29" fillId="0" borderId="18" xfId="0" applyNumberFormat="1" applyFont="1" applyFill="1" applyBorder="1" applyAlignment="1" applyProtection="1">
      <alignment horizontal="center" vertical="center"/>
    </xf>
    <xf numFmtId="9" fontId="9" fillId="0" borderId="18" xfId="0" applyNumberFormat="1" applyFont="1" applyFill="1" applyBorder="1" applyAlignment="1">
      <alignment horizontal="center"/>
    </xf>
    <xf numFmtId="9" fontId="9" fillId="0" borderId="23" xfId="0" applyNumberFormat="1" applyFont="1" applyFill="1" applyBorder="1" applyAlignment="1">
      <alignment horizontal="center"/>
    </xf>
    <xf numFmtId="0" fontId="29" fillId="0" borderId="7" xfId="0" applyNumberFormat="1" applyFont="1" applyFill="1" applyBorder="1" applyAlignment="1" applyProtection="1">
      <alignment horizontal="left" vertical="center"/>
    </xf>
    <xf numFmtId="184" fontId="9" fillId="0" borderId="8" xfId="0" applyNumberFormat="1" applyFont="1" applyFill="1" applyBorder="1" applyAlignment="1" applyProtection="1">
      <alignment horizontal="center" vertical="center"/>
    </xf>
    <xf numFmtId="3" fontId="29" fillId="0" borderId="8" xfId="0" applyNumberFormat="1" applyFont="1" applyFill="1" applyBorder="1" applyAlignment="1" applyProtection="1">
      <alignment horizontal="center" vertical="center"/>
    </xf>
    <xf numFmtId="9" fontId="9" fillId="0" borderId="8" xfId="0" applyNumberFormat="1" applyFont="1" applyFill="1" applyBorder="1" applyAlignment="1">
      <alignment horizontal="center"/>
    </xf>
    <xf numFmtId="9" fontId="9" fillId="0" borderId="9" xfId="0" applyNumberFormat="1" applyFont="1" applyFill="1" applyBorder="1" applyAlignment="1">
      <alignment horizontal="center"/>
    </xf>
    <xf numFmtId="184" fontId="9" fillId="0" borderId="8" xfId="0" applyNumberFormat="1" applyFont="1" applyFill="1" applyBorder="1" applyAlignment="1">
      <alignment horizontal="center" vertical="center"/>
    </xf>
    <xf numFmtId="0" fontId="24" fillId="0" borderId="7" xfId="0" applyNumberFormat="1" applyFont="1" applyFill="1" applyBorder="1" applyAlignment="1" applyProtection="1">
      <alignment horizontal="left" vertical="center"/>
    </xf>
    <xf numFmtId="184" fontId="10" fillId="0" borderId="8" xfId="0" applyNumberFormat="1" applyFont="1" applyFill="1" applyBorder="1" applyAlignment="1" applyProtection="1">
      <alignment horizontal="center" vertical="center"/>
    </xf>
    <xf numFmtId="3" fontId="24" fillId="0" borderId="8" xfId="0" applyNumberFormat="1" applyFont="1" applyFill="1" applyBorder="1" applyAlignment="1" applyProtection="1">
      <alignment horizontal="center" vertical="center"/>
    </xf>
    <xf numFmtId="184" fontId="10" fillId="0" borderId="8" xfId="0" applyNumberFormat="1" applyFont="1" applyFill="1" applyBorder="1" applyAlignment="1">
      <alignment horizontal="center" vertical="center"/>
    </xf>
    <xf numFmtId="184" fontId="34" fillId="0" borderId="8" xfId="50" applyNumberFormat="1" applyFont="1" applyFill="1" applyBorder="1" applyAlignment="1" applyProtection="1">
      <alignment horizontal="center" vertical="center"/>
      <protection locked="0" hidden="1"/>
    </xf>
    <xf numFmtId="184" fontId="38" fillId="0" borderId="8" xfId="50" applyNumberFormat="1" applyFont="1" applyFill="1" applyBorder="1" applyAlignment="1" applyProtection="1">
      <alignment horizontal="center" vertical="center"/>
    </xf>
    <xf numFmtId="184" fontId="34" fillId="0" borderId="8" xfId="50" applyNumberFormat="1" applyFont="1" applyFill="1" applyBorder="1" applyAlignment="1" applyProtection="1">
      <alignment horizontal="center" vertical="center"/>
      <protection locked="0"/>
    </xf>
    <xf numFmtId="176" fontId="9" fillId="0" borderId="8" xfId="8" applyNumberFormat="1" applyFont="1" applyFill="1" applyBorder="1" applyAlignment="1">
      <alignment horizontal="center"/>
    </xf>
    <xf numFmtId="184" fontId="9" fillId="0" borderId="8" xfId="8" applyNumberFormat="1" applyFont="1" applyFill="1" applyBorder="1" applyAlignment="1">
      <alignment horizontal="center" vertical="center"/>
    </xf>
    <xf numFmtId="176" fontId="10" fillId="0" borderId="8" xfId="8" applyNumberFormat="1" applyFont="1" applyFill="1" applyBorder="1" applyAlignment="1">
      <alignment horizontal="center"/>
    </xf>
    <xf numFmtId="184" fontId="10" fillId="0" borderId="8" xfId="8" applyNumberFormat="1" applyFont="1" applyFill="1" applyBorder="1" applyAlignment="1">
      <alignment horizontal="center" vertical="center"/>
    </xf>
    <xf numFmtId="0" fontId="38" fillId="0" borderId="7" xfId="0" applyFont="1" applyFill="1" applyBorder="1" applyAlignment="1" applyProtection="1">
      <alignment vertical="center"/>
      <protection locked="0"/>
    </xf>
    <xf numFmtId="0" fontId="34" fillId="0" borderId="7" xfId="0" applyFont="1" applyFill="1" applyBorder="1" applyAlignment="1" applyProtection="1">
      <alignment vertical="center"/>
      <protection locked="0"/>
    </xf>
    <xf numFmtId="0" fontId="38" fillId="0" borderId="7" xfId="0" applyFont="1" applyFill="1" applyBorder="1" applyAlignment="1" applyProtection="1">
      <alignment horizontal="left" vertical="center"/>
      <protection locked="0"/>
    </xf>
    <xf numFmtId="0" fontId="36" fillId="0" borderId="8" xfId="0" applyFont="1" applyFill="1" applyBorder="1">
      <alignment vertical="center"/>
    </xf>
    <xf numFmtId="176" fontId="10" fillId="0" borderId="8" xfId="8" applyNumberFormat="1" applyFont="1" applyFill="1" applyBorder="1" applyAlignment="1">
      <alignment horizontal="center" vertical="center"/>
    </xf>
    <xf numFmtId="0" fontId="36" fillId="0" borderId="8" xfId="0" applyFont="1" applyFill="1" applyBorder="1" applyAlignment="1">
      <alignment horizontal="center" vertical="center"/>
    </xf>
    <xf numFmtId="176" fontId="9" fillId="0" borderId="8" xfId="8" applyNumberFormat="1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29" fillId="0" borderId="10" xfId="0" applyNumberFormat="1" applyFont="1" applyFill="1" applyBorder="1" applyAlignment="1" applyProtection="1">
      <alignment horizontal="left" vertical="center"/>
    </xf>
    <xf numFmtId="0" fontId="36" fillId="0" borderId="11" xfId="0" applyFont="1" applyFill="1" applyBorder="1" applyAlignment="1">
      <alignment horizontal="center" vertical="center"/>
    </xf>
    <xf numFmtId="176" fontId="9" fillId="0" borderId="11" xfId="8" applyNumberFormat="1" applyFont="1" applyFill="1" applyBorder="1" applyAlignment="1">
      <alignment horizontal="center" vertical="center"/>
    </xf>
    <xf numFmtId="184" fontId="9" fillId="0" borderId="11" xfId="8" applyNumberFormat="1" applyFont="1" applyFill="1" applyBorder="1" applyAlignment="1">
      <alignment horizontal="center" vertical="center"/>
    </xf>
    <xf numFmtId="9" fontId="9" fillId="0" borderId="11" xfId="0" applyNumberFormat="1" applyFont="1" applyFill="1" applyBorder="1" applyAlignment="1">
      <alignment horizontal="center"/>
    </xf>
    <xf numFmtId="9" fontId="9" fillId="0" borderId="12" xfId="0" applyNumberFormat="1" applyFont="1" applyFill="1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2" fillId="0" borderId="24" xfId="0" applyFont="1" applyFill="1" applyBorder="1" applyAlignment="1">
      <alignment horizontal="center" vertical="center" wrapText="1"/>
    </xf>
    <xf numFmtId="0" fontId="39" fillId="0" borderId="28" xfId="0" applyFont="1" applyBorder="1" applyAlignment="1">
      <alignment horizontal="center" vertical="center"/>
    </xf>
    <xf numFmtId="0" fontId="39" fillId="0" borderId="18" xfId="0" applyFont="1" applyBorder="1" applyAlignment="1">
      <alignment horizontal="center" vertical="center" wrapText="1"/>
    </xf>
    <xf numFmtId="0" fontId="39" fillId="0" borderId="23" xfId="0" applyFont="1" applyBorder="1" applyAlignment="1">
      <alignment horizontal="center" vertical="center" wrapText="1"/>
    </xf>
    <xf numFmtId="0" fontId="39" fillId="0" borderId="19" xfId="0" applyFont="1" applyBorder="1" applyAlignment="1">
      <alignment horizontal="center" vertical="center"/>
    </xf>
    <xf numFmtId="0" fontId="39" fillId="0" borderId="11" xfId="0" applyFont="1" applyBorder="1" applyAlignment="1">
      <alignment horizontal="center" vertical="center" wrapText="1"/>
    </xf>
    <xf numFmtId="0" fontId="39" fillId="0" borderId="12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left" vertical="center"/>
    </xf>
    <xf numFmtId="9" fontId="39" fillId="0" borderId="18" xfId="0" applyNumberFormat="1" applyFont="1" applyBorder="1" applyAlignment="1">
      <alignment horizontal="center" vertical="center" wrapText="1"/>
    </xf>
    <xf numFmtId="9" fontId="39" fillId="0" borderId="23" xfId="0" applyNumberFormat="1" applyFont="1" applyBorder="1" applyAlignment="1">
      <alignment horizontal="center" vertical="center" wrapText="1"/>
    </xf>
    <xf numFmtId="9" fontId="8" fillId="0" borderId="8" xfId="0" applyNumberFormat="1" applyFont="1" applyBorder="1" applyAlignment="1">
      <alignment horizontal="center" vertical="center" wrapText="1"/>
    </xf>
    <xf numFmtId="9" fontId="8" fillId="0" borderId="9" xfId="0" applyNumberFormat="1" applyFont="1" applyBorder="1" applyAlignment="1">
      <alignment horizontal="center" vertical="center" wrapText="1"/>
    </xf>
    <xf numFmtId="177" fontId="9" fillId="0" borderId="7" xfId="0" applyNumberFormat="1" applyFont="1" applyFill="1" applyBorder="1" applyAlignment="1" applyProtection="1">
      <alignment vertical="center"/>
    </xf>
    <xf numFmtId="9" fontId="39" fillId="0" borderId="8" xfId="0" applyNumberFormat="1" applyFont="1" applyBorder="1" applyAlignment="1">
      <alignment horizontal="center" vertical="center" wrapText="1"/>
    </xf>
    <xf numFmtId="9" fontId="39" fillId="0" borderId="9" xfId="0" applyNumberFormat="1" applyFont="1" applyBorder="1" applyAlignment="1">
      <alignment horizontal="center" vertical="center" wrapText="1"/>
    </xf>
    <xf numFmtId="177" fontId="9" fillId="0" borderId="10" xfId="0" applyNumberFormat="1" applyFont="1" applyFill="1" applyBorder="1" applyAlignment="1" applyProtection="1">
      <alignment vertical="center"/>
    </xf>
    <xf numFmtId="184" fontId="9" fillId="0" borderId="11" xfId="0" applyNumberFormat="1" applyFont="1" applyFill="1" applyBorder="1" applyAlignment="1" applyProtection="1">
      <alignment horizontal="center" vertical="center"/>
    </xf>
    <xf numFmtId="9" fontId="39" fillId="0" borderId="11" xfId="0" applyNumberFormat="1" applyFont="1" applyBorder="1" applyAlignment="1">
      <alignment horizontal="center" vertical="center" wrapText="1"/>
    </xf>
    <xf numFmtId="9" fontId="39" fillId="0" borderId="12" xfId="0" applyNumberFormat="1" applyFont="1" applyBorder="1" applyAlignment="1">
      <alignment horizontal="center" vertical="center" wrapText="1"/>
    </xf>
    <xf numFmtId="0" fontId="40" fillId="0" borderId="0" xfId="0" applyFont="1">
      <alignment vertical="center"/>
    </xf>
    <xf numFmtId="0" fontId="41" fillId="0" borderId="0" xfId="0" applyFont="1" applyAlignment="1">
      <alignment horizontal="center" vertical="center"/>
    </xf>
    <xf numFmtId="0" fontId="42" fillId="0" borderId="29" xfId="0" applyFont="1" applyBorder="1">
      <alignment vertical="center"/>
    </xf>
    <xf numFmtId="0" fontId="0" fillId="0" borderId="30" xfId="0" applyFont="1" applyBorder="1">
      <alignment vertical="center"/>
    </xf>
    <xf numFmtId="0" fontId="43" fillId="0" borderId="30" xfId="0" applyFont="1" applyBorder="1">
      <alignment vertical="center"/>
    </xf>
    <xf numFmtId="0" fontId="42" fillId="0" borderId="30" xfId="0" applyFont="1" applyBorder="1">
      <alignment vertical="center"/>
    </xf>
    <xf numFmtId="0" fontId="0" fillId="0" borderId="31" xfId="0" applyFont="1" applyBorder="1">
      <alignment vertical="center"/>
    </xf>
    <xf numFmtId="0" fontId="44" fillId="0" borderId="0" xfId="0" applyFont="1" applyAlignment="1">
      <alignment horizontal="center" vertical="center"/>
    </xf>
    <xf numFmtId="0" fontId="45" fillId="0" borderId="0" xfId="0" applyFont="1" applyAlignment="1">
      <alignment horizontal="center" vertical="center"/>
    </xf>
    <xf numFmtId="0" fontId="45" fillId="0" borderId="0" xfId="0" applyFont="1" applyAlignment="1">
      <alignment vertical="center"/>
    </xf>
    <xf numFmtId="57" fontId="45" fillId="0" borderId="0" xfId="0" applyNumberFormat="1" applyFont="1" applyAlignment="1">
      <alignment horizontal="center" vertical="center"/>
    </xf>
    <xf numFmtId="57" fontId="45" fillId="0" borderId="0" xfId="0" applyNumberFormat="1" applyFont="1" applyAlignment="1">
      <alignment vertical="center"/>
    </xf>
    <xf numFmtId="0" fontId="0" fillId="0" borderId="0" xfId="0" applyAlignment="1">
      <alignment horizontal="center" vertical="center"/>
    </xf>
    <xf numFmtId="0" fontId="44" fillId="0" borderId="0" xfId="0" applyFont="1" applyAlignment="1">
      <alignment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3232" xfId="49"/>
    <cellStyle name="常规 2" xfId="50"/>
    <cellStyle name="常规 20" xfId="51"/>
    <cellStyle name="常规 3" xfId="52"/>
    <cellStyle name="常规 4" xfId="53"/>
    <cellStyle name="常规 5" xfId="5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5:M34"/>
  <sheetViews>
    <sheetView tabSelected="1" view="pageBreakPreview" zoomScaleNormal="100" zoomScaleSheetLayoutView="100" workbookViewId="0">
      <selection activeCell="E21" sqref="E21:G21"/>
    </sheetView>
  </sheetViews>
  <sheetFormatPr defaultColWidth="9" defaultRowHeight="14.4"/>
  <cols>
    <col min="1" max="2" width="4" customWidth="1"/>
    <col min="5" max="5" width="15.75"/>
    <col min="7" max="7" width="15.75"/>
  </cols>
  <sheetData>
    <row r="5" ht="34" customHeight="1" spans="3:13">
      <c r="C5" s="376" t="s">
        <v>0</v>
      </c>
      <c r="D5" s="376"/>
      <c r="E5" s="376"/>
      <c r="F5" s="376"/>
      <c r="G5" s="376"/>
      <c r="H5" s="376"/>
      <c r="I5" s="376"/>
      <c r="J5" s="382"/>
      <c r="K5" s="382"/>
      <c r="L5" s="382"/>
      <c r="M5" s="382"/>
    </row>
    <row r="6" ht="34" customHeight="1" spans="3:13">
      <c r="C6" s="376" t="s">
        <v>1</v>
      </c>
      <c r="D6" s="376"/>
      <c r="E6" s="376"/>
      <c r="F6" s="376"/>
      <c r="G6" s="376"/>
      <c r="H6" s="376"/>
      <c r="I6" s="376"/>
      <c r="J6" s="382"/>
      <c r="K6" s="382"/>
      <c r="L6" s="382"/>
      <c r="M6" s="382"/>
    </row>
    <row r="21" ht="27" customHeight="1" spans="5:10">
      <c r="E21" s="377" t="s">
        <v>2</v>
      </c>
      <c r="F21" s="377"/>
      <c r="G21" s="377"/>
      <c r="H21" s="378"/>
      <c r="I21" s="378"/>
      <c r="J21" s="378"/>
    </row>
    <row r="22" ht="27" customHeight="1" spans="5:10">
      <c r="E22" s="379">
        <v>44075</v>
      </c>
      <c r="F22" s="379"/>
      <c r="G22" s="379"/>
      <c r="H22" s="380"/>
      <c r="I22" s="380"/>
      <c r="J22" s="380"/>
    </row>
    <row r="34" spans="6:6">
      <c r="F34" s="381"/>
    </row>
  </sheetData>
  <mergeCells count="4">
    <mergeCell ref="C5:I5"/>
    <mergeCell ref="C6:I6"/>
    <mergeCell ref="E21:G21"/>
    <mergeCell ref="E22:G2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0"/>
  <sheetViews>
    <sheetView topLeftCell="A10" workbookViewId="0">
      <selection activeCell="L17" sqref="L17"/>
    </sheetView>
  </sheetViews>
  <sheetFormatPr defaultColWidth="9" defaultRowHeight="14.4"/>
  <cols>
    <col min="1" max="1" width="125.25" customWidth="1"/>
  </cols>
  <sheetData>
    <row r="1" ht="22.2" spans="1:1">
      <c r="A1" s="369"/>
    </row>
    <row r="2" ht="48" customHeight="1" spans="1:1">
      <c r="A2" s="370" t="s">
        <v>3</v>
      </c>
    </row>
    <row r="3" ht="21" customHeight="1" spans="1:1">
      <c r="A3" s="371" t="s">
        <v>4</v>
      </c>
    </row>
    <row r="4" ht="21" customHeight="1" spans="1:1">
      <c r="A4" s="372" t="s">
        <v>5</v>
      </c>
    </row>
    <row r="5" ht="21" customHeight="1" spans="1:1">
      <c r="A5" s="372" t="s">
        <v>6</v>
      </c>
    </row>
    <row r="6" ht="21" customHeight="1" spans="1:1">
      <c r="A6" s="372" t="s">
        <v>7</v>
      </c>
    </row>
    <row r="7" ht="21" customHeight="1" spans="1:1">
      <c r="A7" s="373" t="s">
        <v>8</v>
      </c>
    </row>
    <row r="8" ht="21" customHeight="1" spans="1:1">
      <c r="A8" s="373" t="s">
        <v>9</v>
      </c>
    </row>
    <row r="9" ht="21" customHeight="1" spans="1:1">
      <c r="A9" s="374" t="s">
        <v>10</v>
      </c>
    </row>
    <row r="10" ht="21" customHeight="1" spans="1:1">
      <c r="A10" s="372" t="s">
        <v>11</v>
      </c>
    </row>
    <row r="11" ht="21" customHeight="1" spans="1:1">
      <c r="A11" s="372" t="s">
        <v>12</v>
      </c>
    </row>
    <row r="12" ht="21" customHeight="1" spans="1:1">
      <c r="A12" s="372" t="s">
        <v>13</v>
      </c>
    </row>
    <row r="13" ht="21" customHeight="1" spans="1:1">
      <c r="A13" s="372" t="s">
        <v>14</v>
      </c>
    </row>
    <row r="14" ht="21" customHeight="1" spans="1:1">
      <c r="A14" s="374" t="s">
        <v>15</v>
      </c>
    </row>
    <row r="15" ht="21" customHeight="1" spans="1:1">
      <c r="A15" s="372" t="s">
        <v>16</v>
      </c>
    </row>
    <row r="16" ht="21" customHeight="1" spans="1:1">
      <c r="A16" s="374" t="s">
        <v>17</v>
      </c>
    </row>
    <row r="17" ht="21" customHeight="1" spans="1:1">
      <c r="A17" s="372" t="s">
        <v>18</v>
      </c>
    </row>
    <row r="18" ht="21" customHeight="1" spans="1:1">
      <c r="A18" s="374" t="s">
        <v>19</v>
      </c>
    </row>
    <row r="19" ht="21" customHeight="1" spans="1:1">
      <c r="A19" s="372" t="s">
        <v>20</v>
      </c>
    </row>
    <row r="20" ht="21" customHeight="1" spans="1:1">
      <c r="A20" s="375" t="s">
        <v>21</v>
      </c>
    </row>
  </sheetData>
  <printOptions horizontalCentered="1"/>
  <pageMargins left="0.751388888888889" right="0.751388888888889" top="0.641666666666667" bottom="0.909027777777778" header="0.511805555555556" footer="0.511805555555556"/>
  <pageSetup paperSize="9" orientation="landscape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G30"/>
  <sheetViews>
    <sheetView showZeros="0" zoomScale="85" zoomScaleNormal="85" topLeftCell="A13" workbookViewId="0">
      <selection activeCell="H17" sqref="H17"/>
    </sheetView>
  </sheetViews>
  <sheetFormatPr defaultColWidth="9" defaultRowHeight="13.2" outlineLevelCol="6"/>
  <cols>
    <col min="1" max="1" width="31.3240740740741" style="344" customWidth="1"/>
    <col min="2" max="7" width="19.2592592592593" style="345" customWidth="1"/>
    <col min="8" max="8" width="17.25" style="346" customWidth="1"/>
    <col min="9" max="16384" width="9" style="346"/>
  </cols>
  <sheetData>
    <row r="1" s="3" customFormat="1" ht="21.75" customHeight="1" spans="1:7">
      <c r="A1" s="347" t="s">
        <v>22</v>
      </c>
      <c r="B1" s="348"/>
      <c r="C1" s="348"/>
      <c r="D1" s="348"/>
      <c r="E1" s="348"/>
      <c r="F1" s="348"/>
      <c r="G1" s="348"/>
    </row>
    <row r="2" s="3" customFormat="1" ht="25.5" customHeight="1" spans="1:7">
      <c r="A2" s="4" t="s">
        <v>23</v>
      </c>
      <c r="B2" s="5"/>
      <c r="C2" s="5"/>
      <c r="D2" s="5"/>
      <c r="E2" s="5"/>
      <c r="F2" s="5"/>
      <c r="G2" s="5"/>
    </row>
    <row r="3" s="3" customFormat="1" ht="17.1" customHeight="1" spans="1:7">
      <c r="A3" s="349"/>
      <c r="B3" s="348"/>
      <c r="C3" s="348"/>
      <c r="D3" s="348"/>
      <c r="F3" s="350" t="s">
        <v>24</v>
      </c>
      <c r="G3" s="350"/>
    </row>
    <row r="4" ht="23" customHeight="1" spans="1:7">
      <c r="A4" s="351" t="s">
        <v>25</v>
      </c>
      <c r="B4" s="352" t="s">
        <v>26</v>
      </c>
      <c r="C4" s="352"/>
      <c r="D4" s="352"/>
      <c r="E4" s="352" t="s">
        <v>27</v>
      </c>
      <c r="F4" s="352" t="s">
        <v>28</v>
      </c>
      <c r="G4" s="353"/>
    </row>
    <row r="5" ht="24" customHeight="1" spans="1:7">
      <c r="A5" s="354"/>
      <c r="B5" s="355" t="s">
        <v>29</v>
      </c>
      <c r="C5" s="355" t="s">
        <v>30</v>
      </c>
      <c r="D5" s="355" t="s">
        <v>31</v>
      </c>
      <c r="E5" s="355"/>
      <c r="F5" s="355" t="s">
        <v>32</v>
      </c>
      <c r="G5" s="356" t="s">
        <v>33</v>
      </c>
    </row>
    <row r="6" ht="24" customHeight="1" spans="1:7">
      <c r="A6" s="357" t="s">
        <v>34</v>
      </c>
      <c r="B6" s="309">
        <f>SUM(B7:B20)</f>
        <v>50615</v>
      </c>
      <c r="C6" s="309">
        <f>SUM(C7:C20)</f>
        <v>53898</v>
      </c>
      <c r="D6" s="309">
        <f>SUM(D7:D20)</f>
        <v>53898</v>
      </c>
      <c r="E6" s="309">
        <v>44187</v>
      </c>
      <c r="F6" s="358">
        <f>IFERROR(D6/C6,"")</f>
        <v>1</v>
      </c>
      <c r="G6" s="359">
        <f>IFERROR(D6/E6,"")</f>
        <v>1.21977052074139</v>
      </c>
    </row>
    <row r="7" ht="24" customHeight="1" spans="1:7">
      <c r="A7" s="248" t="s">
        <v>35</v>
      </c>
      <c r="B7" s="320">
        <v>15258</v>
      </c>
      <c r="C7" s="320">
        <v>12754</v>
      </c>
      <c r="D7" s="320">
        <v>12754</v>
      </c>
      <c r="E7" s="320">
        <v>13871</v>
      </c>
      <c r="F7" s="360">
        <f>IFERROR(D7/C7,"")</f>
        <v>1</v>
      </c>
      <c r="G7" s="361">
        <f t="shared" ref="G7:G21" si="0">IFERROR(D7/E7,"")</f>
        <v>0.919472280297023</v>
      </c>
    </row>
    <row r="8" ht="24" customHeight="1" spans="1:7">
      <c r="A8" s="248" t="s">
        <v>36</v>
      </c>
      <c r="B8" s="320"/>
      <c r="C8" s="320"/>
      <c r="D8" s="320"/>
      <c r="E8" s="320">
        <v>11</v>
      </c>
      <c r="F8" s="360" t="str">
        <f>IFERROR(D8/C8,"")</f>
        <v/>
      </c>
      <c r="G8" s="361">
        <f t="shared" si="0"/>
        <v>0</v>
      </c>
    </row>
    <row r="9" ht="24" customHeight="1" spans="1:7">
      <c r="A9" s="248" t="s">
        <v>37</v>
      </c>
      <c r="B9" s="320">
        <v>2360</v>
      </c>
      <c r="C9" s="320">
        <v>2905</v>
      </c>
      <c r="D9" s="320">
        <v>2905</v>
      </c>
      <c r="E9" s="320">
        <v>1967</v>
      </c>
      <c r="F9" s="360">
        <f t="shared" ref="F9:F21" si="1">IFERROR(D9/C9,"")</f>
        <v>1</v>
      </c>
      <c r="G9" s="361">
        <f t="shared" si="0"/>
        <v>1.47686832740214</v>
      </c>
    </row>
    <row r="10" ht="24" customHeight="1" spans="1:7">
      <c r="A10" s="248" t="s">
        <v>38</v>
      </c>
      <c r="B10" s="320">
        <v>1623</v>
      </c>
      <c r="C10" s="320">
        <v>2080</v>
      </c>
      <c r="D10" s="320">
        <v>2080</v>
      </c>
      <c r="E10" s="320">
        <v>1623</v>
      </c>
      <c r="F10" s="360">
        <f t="shared" si="1"/>
        <v>1</v>
      </c>
      <c r="G10" s="361">
        <f t="shared" si="0"/>
        <v>1.28157732593962</v>
      </c>
    </row>
    <row r="11" ht="24" customHeight="1" spans="1:7">
      <c r="A11" s="248" t="s">
        <v>39</v>
      </c>
      <c r="B11" s="320">
        <v>2</v>
      </c>
      <c r="C11" s="320">
        <v>3</v>
      </c>
      <c r="D11" s="320">
        <v>3</v>
      </c>
      <c r="E11" s="320">
        <v>1</v>
      </c>
      <c r="F11" s="360">
        <f t="shared" si="1"/>
        <v>1</v>
      </c>
      <c r="G11" s="361">
        <v>1</v>
      </c>
    </row>
    <row r="12" ht="24" customHeight="1" spans="1:7">
      <c r="A12" s="248" t="s">
        <v>40</v>
      </c>
      <c r="B12" s="320">
        <v>3421</v>
      </c>
      <c r="C12" s="320">
        <v>2492</v>
      </c>
      <c r="D12" s="320">
        <v>2492</v>
      </c>
      <c r="E12" s="320">
        <v>2851</v>
      </c>
      <c r="F12" s="360">
        <f t="shared" si="1"/>
        <v>1</v>
      </c>
      <c r="G12" s="361">
        <f t="shared" si="0"/>
        <v>0.874079270431428</v>
      </c>
    </row>
    <row r="13" ht="24" customHeight="1" spans="1:7">
      <c r="A13" s="248" t="s">
        <v>41</v>
      </c>
      <c r="B13" s="320">
        <v>7557</v>
      </c>
      <c r="C13" s="320">
        <v>5363</v>
      </c>
      <c r="D13" s="320">
        <v>5363</v>
      </c>
      <c r="E13" s="320">
        <v>6870</v>
      </c>
      <c r="F13" s="360">
        <f t="shared" si="1"/>
        <v>1</v>
      </c>
      <c r="G13" s="361">
        <f t="shared" si="0"/>
        <v>0.780640465793304</v>
      </c>
    </row>
    <row r="14" ht="24" customHeight="1" spans="1:7">
      <c r="A14" s="248" t="s">
        <v>42</v>
      </c>
      <c r="B14" s="320">
        <v>1040</v>
      </c>
      <c r="C14" s="320">
        <v>1064</v>
      </c>
      <c r="D14" s="320">
        <v>1064</v>
      </c>
      <c r="E14" s="320">
        <v>867</v>
      </c>
      <c r="F14" s="360">
        <f t="shared" si="1"/>
        <v>1</v>
      </c>
      <c r="G14" s="361">
        <f t="shared" si="0"/>
        <v>1.22722029988466</v>
      </c>
    </row>
    <row r="15" ht="24" customHeight="1" spans="1:7">
      <c r="A15" s="248" t="s">
        <v>43</v>
      </c>
      <c r="B15" s="320">
        <v>2279</v>
      </c>
      <c r="C15" s="320">
        <v>2443</v>
      </c>
      <c r="D15" s="320">
        <v>2443</v>
      </c>
      <c r="E15" s="320">
        <v>1899</v>
      </c>
      <c r="F15" s="360">
        <f t="shared" si="1"/>
        <v>1</v>
      </c>
      <c r="G15" s="361">
        <f t="shared" si="0"/>
        <v>1.28646656134808</v>
      </c>
    </row>
    <row r="16" ht="24" customHeight="1" spans="1:7">
      <c r="A16" s="248" t="s">
        <v>44</v>
      </c>
      <c r="B16" s="320">
        <v>1447</v>
      </c>
      <c r="C16" s="320">
        <v>1460</v>
      </c>
      <c r="D16" s="320">
        <v>1460</v>
      </c>
      <c r="E16" s="320">
        <v>1206</v>
      </c>
      <c r="F16" s="360">
        <f t="shared" si="1"/>
        <v>1</v>
      </c>
      <c r="G16" s="361">
        <f t="shared" si="0"/>
        <v>1.2106135986733</v>
      </c>
    </row>
    <row r="17" ht="24" customHeight="1" spans="1:7">
      <c r="A17" s="248" t="s">
        <v>45</v>
      </c>
      <c r="B17" s="320">
        <v>14</v>
      </c>
      <c r="C17" s="320">
        <v>43</v>
      </c>
      <c r="D17" s="320">
        <v>43</v>
      </c>
      <c r="E17" s="320">
        <v>10</v>
      </c>
      <c r="F17" s="360">
        <f t="shared" si="1"/>
        <v>1</v>
      </c>
      <c r="G17" s="361">
        <f t="shared" si="0"/>
        <v>4.3</v>
      </c>
    </row>
    <row r="18" ht="24" customHeight="1" spans="1:7">
      <c r="A18" s="248" t="s">
        <v>46</v>
      </c>
      <c r="B18" s="320">
        <v>7163</v>
      </c>
      <c r="C18" s="320">
        <v>11462</v>
      </c>
      <c r="D18" s="320">
        <v>11462</v>
      </c>
      <c r="E18" s="320">
        <v>5969</v>
      </c>
      <c r="F18" s="360">
        <f t="shared" si="1"/>
        <v>1</v>
      </c>
      <c r="G18" s="361">
        <f t="shared" si="0"/>
        <v>1.92025464901994</v>
      </c>
    </row>
    <row r="19" ht="24" customHeight="1" spans="1:7">
      <c r="A19" s="248" t="s">
        <v>47</v>
      </c>
      <c r="B19" s="320">
        <v>8449</v>
      </c>
      <c r="C19" s="320">
        <v>11828</v>
      </c>
      <c r="D19" s="320">
        <v>11828</v>
      </c>
      <c r="E19" s="320">
        <v>7041</v>
      </c>
      <c r="F19" s="360">
        <f t="shared" si="1"/>
        <v>1</v>
      </c>
      <c r="G19" s="361">
        <f t="shared" si="0"/>
        <v>1.67987501775316</v>
      </c>
    </row>
    <row r="20" ht="24" customHeight="1" spans="1:7">
      <c r="A20" s="248" t="s">
        <v>48</v>
      </c>
      <c r="B20" s="320">
        <v>2</v>
      </c>
      <c r="C20" s="320">
        <v>1</v>
      </c>
      <c r="D20" s="320">
        <v>1</v>
      </c>
      <c r="E20" s="320">
        <v>1</v>
      </c>
      <c r="F20" s="360">
        <f t="shared" si="1"/>
        <v>1</v>
      </c>
      <c r="G20" s="361">
        <v>1</v>
      </c>
    </row>
    <row r="21" ht="24" customHeight="1" spans="1:7">
      <c r="A21" s="248" t="s">
        <v>49</v>
      </c>
      <c r="B21" s="320"/>
      <c r="C21" s="320"/>
      <c r="D21" s="320"/>
      <c r="E21" s="320"/>
      <c r="F21" s="360" t="str">
        <f t="shared" si="1"/>
        <v/>
      </c>
      <c r="G21" s="361" t="str">
        <f t="shared" si="0"/>
        <v/>
      </c>
    </row>
    <row r="22" ht="24" customHeight="1" spans="1:7">
      <c r="A22" s="362" t="s">
        <v>50</v>
      </c>
      <c r="B22" s="314">
        <f>SUM(B23:B29)</f>
        <v>10609</v>
      </c>
      <c r="C22" s="314">
        <f>SUM(C23:C29)</f>
        <v>19215</v>
      </c>
      <c r="D22" s="314">
        <f>SUM(D23:D29)</f>
        <v>19215</v>
      </c>
      <c r="E22" s="314">
        <v>6833</v>
      </c>
      <c r="F22" s="363">
        <f t="shared" ref="F22:F30" si="2">IFERROR(D22/C22,"")</f>
        <v>1</v>
      </c>
      <c r="G22" s="364">
        <f t="shared" ref="G22:G30" si="3">IFERROR(D22/E22,"")</f>
        <v>2.81208839455583</v>
      </c>
    </row>
    <row r="23" ht="24" customHeight="1" spans="1:7">
      <c r="A23" s="248" t="s">
        <v>51</v>
      </c>
      <c r="B23" s="320">
        <v>7419</v>
      </c>
      <c r="C23" s="320">
        <v>17751</v>
      </c>
      <c r="D23" s="320">
        <v>17751</v>
      </c>
      <c r="E23" s="320">
        <v>4479</v>
      </c>
      <c r="F23" s="360">
        <f t="shared" si="2"/>
        <v>1</v>
      </c>
      <c r="G23" s="361">
        <f t="shared" si="3"/>
        <v>3.96316141995981</v>
      </c>
    </row>
    <row r="24" ht="24" customHeight="1" spans="1:7">
      <c r="A24" s="248" t="s">
        <v>52</v>
      </c>
      <c r="B24" s="320">
        <v>1809</v>
      </c>
      <c r="C24" s="320">
        <v>59</v>
      </c>
      <c r="D24" s="320">
        <v>59</v>
      </c>
      <c r="E24" s="320">
        <v>1292</v>
      </c>
      <c r="F24" s="360">
        <f t="shared" si="2"/>
        <v>1</v>
      </c>
      <c r="G24" s="361">
        <f t="shared" si="3"/>
        <v>0.0456656346749226</v>
      </c>
    </row>
    <row r="25" ht="24" customHeight="1" spans="1:7">
      <c r="A25" s="248" t="s">
        <v>53</v>
      </c>
      <c r="B25" s="320">
        <v>579</v>
      </c>
      <c r="C25" s="320"/>
      <c r="D25" s="320"/>
      <c r="E25" s="320">
        <v>445</v>
      </c>
      <c r="F25" s="360" t="str">
        <f t="shared" si="2"/>
        <v/>
      </c>
      <c r="G25" s="361">
        <f t="shared" si="3"/>
        <v>0</v>
      </c>
    </row>
    <row r="26" ht="24" customHeight="1" spans="1:7">
      <c r="A26" s="248" t="s">
        <v>54</v>
      </c>
      <c r="B26" s="320"/>
      <c r="C26" s="320"/>
      <c r="D26" s="320"/>
      <c r="E26" s="320">
        <v>0</v>
      </c>
      <c r="F26" s="360" t="str">
        <f t="shared" si="2"/>
        <v/>
      </c>
      <c r="G26" s="361" t="str">
        <f t="shared" si="3"/>
        <v/>
      </c>
    </row>
    <row r="27" ht="24" customHeight="1" spans="1:7">
      <c r="A27" s="248" t="s">
        <v>55</v>
      </c>
      <c r="B27" s="320">
        <v>134</v>
      </c>
      <c r="C27" s="320">
        <v>1210</v>
      </c>
      <c r="D27" s="320">
        <v>1210</v>
      </c>
      <c r="E27" s="320">
        <v>103</v>
      </c>
      <c r="F27" s="360">
        <f t="shared" si="2"/>
        <v>1</v>
      </c>
      <c r="G27" s="361">
        <f t="shared" si="3"/>
        <v>11.747572815534</v>
      </c>
    </row>
    <row r="28" ht="24" customHeight="1" spans="1:7">
      <c r="A28" s="248" t="s">
        <v>56</v>
      </c>
      <c r="B28" s="320">
        <v>668</v>
      </c>
      <c r="C28" s="320">
        <v>195</v>
      </c>
      <c r="D28" s="320">
        <v>195</v>
      </c>
      <c r="E28" s="320">
        <v>514</v>
      </c>
      <c r="F28" s="360">
        <f t="shared" si="2"/>
        <v>1</v>
      </c>
      <c r="G28" s="361">
        <f t="shared" si="3"/>
        <v>0.379377431906615</v>
      </c>
    </row>
    <row r="29" ht="24" customHeight="1" spans="1:7">
      <c r="A29" s="248" t="s">
        <v>57</v>
      </c>
      <c r="B29" s="320"/>
      <c r="C29" s="320"/>
      <c r="D29" s="320"/>
      <c r="E29" s="320"/>
      <c r="F29" s="360" t="str">
        <f t="shared" si="2"/>
        <v/>
      </c>
      <c r="G29" s="361" t="str">
        <f t="shared" si="3"/>
        <v/>
      </c>
    </row>
    <row r="30" ht="24" customHeight="1" spans="1:7">
      <c r="A30" s="365" t="s">
        <v>58</v>
      </c>
      <c r="B30" s="366">
        <f>B22+B6</f>
        <v>61224</v>
      </c>
      <c r="C30" s="366">
        <f>C22+C6</f>
        <v>73113</v>
      </c>
      <c r="D30" s="366">
        <f>D22+D6</f>
        <v>73113</v>
      </c>
      <c r="E30" s="366">
        <v>51020</v>
      </c>
      <c r="F30" s="367">
        <f t="shared" si="2"/>
        <v>1</v>
      </c>
      <c r="G30" s="368">
        <f t="shared" si="3"/>
        <v>1.43302626421011</v>
      </c>
    </row>
  </sheetData>
  <mergeCells count="6">
    <mergeCell ref="A2:G2"/>
    <mergeCell ref="F3:G3"/>
    <mergeCell ref="B4:D4"/>
    <mergeCell ref="F4:G4"/>
    <mergeCell ref="A4:A5"/>
    <mergeCell ref="E4:E5"/>
  </mergeCells>
  <printOptions horizontalCentered="1"/>
  <pageMargins left="0.590277777777778" right="0.511805555555556" top="0.472222222222222" bottom="0.393055555555556" header="0.314583333333333" footer="0.314583333333333"/>
  <pageSetup paperSize="9" scale="79" orientation="landscape" horizontalDpi="600"/>
  <headerFooter/>
  <ignoredErrors>
    <ignoredError sqref="B22:D22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G276"/>
  <sheetViews>
    <sheetView showZeros="0" workbookViewId="0">
      <selection activeCell="D14" sqref="D14"/>
    </sheetView>
  </sheetViews>
  <sheetFormatPr defaultColWidth="17.3796296296296" defaultRowHeight="14.4" outlineLevelCol="6"/>
  <cols>
    <col min="1" max="1" width="37" style="293" customWidth="1"/>
    <col min="2" max="2" width="16.1296296296296" style="294" customWidth="1"/>
    <col min="3" max="4" width="16.1296296296296" style="295" customWidth="1"/>
    <col min="5" max="5" width="16.1296296296296" style="296" customWidth="1"/>
    <col min="6" max="6" width="16.1296296296296" style="297" customWidth="1"/>
    <col min="7" max="7" width="16.1296296296296" style="293" customWidth="1"/>
    <col min="8" max="16384" width="17.3796296296296" style="1"/>
  </cols>
  <sheetData>
    <row r="1" s="111" customFormat="1" ht="15.6" spans="1:7">
      <c r="A1" s="2" t="s">
        <v>59</v>
      </c>
      <c r="B1" s="294"/>
      <c r="C1" s="295"/>
      <c r="D1" s="295"/>
      <c r="E1" s="296"/>
      <c r="F1" s="297"/>
      <c r="G1" s="293"/>
    </row>
    <row r="2" s="111" customFormat="1" ht="19" customHeight="1" spans="1:7">
      <c r="A2" s="4" t="s">
        <v>60</v>
      </c>
      <c r="B2" s="298"/>
      <c r="C2" s="298"/>
      <c r="D2" s="298"/>
      <c r="E2" s="299"/>
      <c r="F2" s="300"/>
      <c r="G2" s="5"/>
    </row>
    <row r="3" s="111" customFormat="1" ht="17" customHeight="1" spans="1:7">
      <c r="A3" s="241"/>
      <c r="B3" s="301"/>
      <c r="C3" s="301"/>
      <c r="D3" s="302"/>
      <c r="E3" s="296"/>
      <c r="F3" s="104" t="s">
        <v>61</v>
      </c>
      <c r="G3" s="104"/>
    </row>
    <row r="4" s="111" customFormat="1" ht="15" customHeight="1" spans="1:7">
      <c r="A4" s="159" t="s">
        <v>62</v>
      </c>
      <c r="B4" s="303" t="s">
        <v>63</v>
      </c>
      <c r="C4" s="303"/>
      <c r="D4" s="303"/>
      <c r="E4" s="304" t="s">
        <v>64</v>
      </c>
      <c r="F4" s="303" t="s">
        <v>65</v>
      </c>
      <c r="G4" s="305"/>
    </row>
    <row r="5" s="111" customFormat="1" ht="27" customHeight="1" spans="1:7">
      <c r="A5" s="195"/>
      <c r="B5" s="306" t="s">
        <v>66</v>
      </c>
      <c r="C5" s="306" t="s">
        <v>67</v>
      </c>
      <c r="D5" s="306" t="s">
        <v>68</v>
      </c>
      <c r="E5" s="307"/>
      <c r="F5" s="196" t="s">
        <v>69</v>
      </c>
      <c r="G5" s="199" t="s">
        <v>70</v>
      </c>
    </row>
    <row r="6" s="111" customFormat="1" ht="15" customHeight="1" spans="1:7">
      <c r="A6" s="308" t="s">
        <v>71</v>
      </c>
      <c r="B6" s="309">
        <f>B7+B65+B77+B92+B105+B151+B176+B187+B199+B226+B243+B253+B258+B270+B272+B275</f>
        <v>57416</v>
      </c>
      <c r="C6" s="310">
        <v>142618</v>
      </c>
      <c r="D6" s="310">
        <v>141782</v>
      </c>
      <c r="E6" s="309">
        <v>50378</v>
      </c>
      <c r="F6" s="311">
        <f>D6/C6</f>
        <v>0.994138187325583</v>
      </c>
      <c r="G6" s="312">
        <f>D6/E6</f>
        <v>2.81436341260074</v>
      </c>
    </row>
    <row r="7" s="111" customFormat="1" ht="15" customHeight="1" spans="1:7">
      <c r="A7" s="313" t="s">
        <v>72</v>
      </c>
      <c r="B7" s="314">
        <f>B8+B21+B54</f>
        <v>17429</v>
      </c>
      <c r="C7" s="315">
        <v>33770</v>
      </c>
      <c r="D7" s="315">
        <v>33770</v>
      </c>
      <c r="E7" s="314">
        <v>9686</v>
      </c>
      <c r="F7" s="316">
        <f t="shared" ref="F7:F70" si="0">D7/C7</f>
        <v>1</v>
      </c>
      <c r="G7" s="317">
        <f>D7/E7</f>
        <v>3.48647532521165</v>
      </c>
    </row>
    <row r="8" s="111" customFormat="1" ht="15" customHeight="1" spans="1:7">
      <c r="A8" s="313" t="s">
        <v>73</v>
      </c>
      <c r="B8" s="314">
        <f>B9+B12</f>
        <v>17004</v>
      </c>
      <c r="C8" s="315">
        <v>21422</v>
      </c>
      <c r="D8" s="315">
        <v>21422</v>
      </c>
      <c r="E8" s="318">
        <v>9414</v>
      </c>
      <c r="F8" s="316">
        <f t="shared" si="0"/>
        <v>1</v>
      </c>
      <c r="G8" s="317">
        <f>D8/E8</f>
        <v>2.27554705757383</v>
      </c>
    </row>
    <row r="9" s="111" customFormat="1" ht="15" customHeight="1" spans="1:7">
      <c r="A9" s="319" t="s">
        <v>74</v>
      </c>
      <c r="B9" s="320">
        <v>1755</v>
      </c>
      <c r="C9" s="321">
        <v>2088</v>
      </c>
      <c r="D9" s="321">
        <v>2088</v>
      </c>
      <c r="E9" s="322">
        <v>2394</v>
      </c>
      <c r="F9" s="316">
        <f t="shared" si="0"/>
        <v>1</v>
      </c>
      <c r="G9" s="317">
        <f>D9/E9</f>
        <v>0.87218045112782</v>
      </c>
    </row>
    <row r="10" s="111" customFormat="1" ht="15" customHeight="1" spans="1:7">
      <c r="A10" s="319" t="s">
        <v>75</v>
      </c>
      <c r="B10" s="320"/>
      <c r="C10" s="321">
        <v>71</v>
      </c>
      <c r="D10" s="321">
        <v>71</v>
      </c>
      <c r="E10" s="322"/>
      <c r="F10" s="316">
        <f t="shared" si="0"/>
        <v>1</v>
      </c>
      <c r="G10" s="317"/>
    </row>
    <row r="11" s="111" customFormat="1" ht="15" customHeight="1" spans="1:7">
      <c r="A11" s="319" t="s">
        <v>76</v>
      </c>
      <c r="B11" s="320"/>
      <c r="C11" s="321">
        <v>160</v>
      </c>
      <c r="D11" s="321">
        <v>160</v>
      </c>
      <c r="E11" s="322"/>
      <c r="F11" s="316">
        <f t="shared" si="0"/>
        <v>1</v>
      </c>
      <c r="G11" s="317"/>
    </row>
    <row r="12" s="111" customFormat="1" ht="15" customHeight="1" spans="1:7">
      <c r="A12" s="319" t="s">
        <v>77</v>
      </c>
      <c r="B12" s="320">
        <v>15249</v>
      </c>
      <c r="C12" s="321">
        <v>18707</v>
      </c>
      <c r="D12" s="321">
        <v>18707</v>
      </c>
      <c r="E12" s="322">
        <v>6767</v>
      </c>
      <c r="F12" s="316">
        <f t="shared" si="0"/>
        <v>1</v>
      </c>
      <c r="G12" s="317">
        <f>D12/E12</f>
        <v>2.76444510122654</v>
      </c>
    </row>
    <row r="13" s="111" customFormat="1" ht="15" customHeight="1" spans="1:7">
      <c r="A13" s="319" t="s">
        <v>78</v>
      </c>
      <c r="B13" s="320"/>
      <c r="C13" s="321">
        <v>396</v>
      </c>
      <c r="D13" s="321">
        <v>396</v>
      </c>
      <c r="E13" s="322">
        <v>253</v>
      </c>
      <c r="F13" s="316">
        <f t="shared" si="0"/>
        <v>1</v>
      </c>
      <c r="G13" s="317">
        <f>D13/E13</f>
        <v>1.56521739130435</v>
      </c>
    </row>
    <row r="14" s="111" customFormat="1" ht="15" customHeight="1" spans="1:7">
      <c r="A14" s="313" t="s">
        <v>79</v>
      </c>
      <c r="B14" s="314"/>
      <c r="C14" s="315">
        <v>163</v>
      </c>
      <c r="D14" s="315">
        <v>163</v>
      </c>
      <c r="E14" s="318">
        <v>94</v>
      </c>
      <c r="F14" s="316">
        <f t="shared" si="0"/>
        <v>1</v>
      </c>
      <c r="G14" s="317">
        <f>D14/E14</f>
        <v>1.73404255319149</v>
      </c>
    </row>
    <row r="15" s="111" customFormat="1" ht="15" customHeight="1" spans="1:7">
      <c r="A15" s="319" t="s">
        <v>80</v>
      </c>
      <c r="B15" s="320"/>
      <c r="C15" s="321">
        <v>13</v>
      </c>
      <c r="D15" s="321">
        <v>13</v>
      </c>
      <c r="E15" s="322"/>
      <c r="F15" s="316">
        <f t="shared" si="0"/>
        <v>1</v>
      </c>
      <c r="G15" s="317"/>
    </row>
    <row r="16" s="111" customFormat="1" ht="15" customHeight="1" spans="1:7">
      <c r="A16" s="319" t="s">
        <v>81</v>
      </c>
      <c r="B16" s="320"/>
      <c r="C16" s="321">
        <v>150</v>
      </c>
      <c r="D16" s="321">
        <v>150</v>
      </c>
      <c r="E16" s="322"/>
      <c r="F16" s="316">
        <f t="shared" si="0"/>
        <v>1</v>
      </c>
      <c r="G16" s="317"/>
    </row>
    <row r="17" s="111" customFormat="1" ht="15" customHeight="1" spans="1:7">
      <c r="A17" s="313" t="s">
        <v>82</v>
      </c>
      <c r="B17" s="314"/>
      <c r="C17" s="315">
        <v>234</v>
      </c>
      <c r="D17" s="315">
        <v>234</v>
      </c>
      <c r="E17" s="318">
        <v>1</v>
      </c>
      <c r="F17" s="316">
        <f t="shared" si="0"/>
        <v>1</v>
      </c>
      <c r="G17" s="317">
        <f>D17/E17</f>
        <v>234</v>
      </c>
    </row>
    <row r="18" s="111" customFormat="1" ht="15" customHeight="1" spans="1:7">
      <c r="A18" s="319" t="s">
        <v>83</v>
      </c>
      <c r="B18" s="320"/>
      <c r="C18" s="321">
        <v>229</v>
      </c>
      <c r="D18" s="321">
        <v>229</v>
      </c>
      <c r="E18" s="322"/>
      <c r="F18" s="316">
        <f t="shared" si="0"/>
        <v>1</v>
      </c>
      <c r="G18" s="317"/>
    </row>
    <row r="19" s="111" customFormat="1" ht="15" customHeight="1" spans="1:7">
      <c r="A19" s="319" t="s">
        <v>84</v>
      </c>
      <c r="B19" s="320"/>
      <c r="C19" s="321">
        <v>4</v>
      </c>
      <c r="D19" s="321">
        <v>4</v>
      </c>
      <c r="E19" s="322">
        <v>1</v>
      </c>
      <c r="F19" s="316">
        <f t="shared" si="0"/>
        <v>1</v>
      </c>
      <c r="G19" s="317">
        <f>D19/E19</f>
        <v>4</v>
      </c>
    </row>
    <row r="20" s="111" customFormat="1" ht="15" customHeight="1" spans="1:7">
      <c r="A20" s="319" t="s">
        <v>85</v>
      </c>
      <c r="B20" s="320"/>
      <c r="C20" s="321">
        <v>1</v>
      </c>
      <c r="D20" s="321">
        <v>1</v>
      </c>
      <c r="E20" s="322"/>
      <c r="F20" s="316">
        <f t="shared" si="0"/>
        <v>1</v>
      </c>
      <c r="G20" s="317"/>
    </row>
    <row r="21" s="111" customFormat="1" ht="15" customHeight="1" spans="1:7">
      <c r="A21" s="313" t="s">
        <v>86</v>
      </c>
      <c r="B21" s="314">
        <f>B22+B25</f>
        <v>30</v>
      </c>
      <c r="C21" s="315">
        <v>273</v>
      </c>
      <c r="D21" s="315">
        <v>273</v>
      </c>
      <c r="E21" s="318"/>
      <c r="F21" s="316">
        <f t="shared" si="0"/>
        <v>1</v>
      </c>
      <c r="G21" s="317"/>
    </row>
    <row r="22" s="111" customFormat="1" ht="15" customHeight="1" spans="1:7">
      <c r="A22" s="319" t="s">
        <v>87</v>
      </c>
      <c r="B22" s="320">
        <v>28</v>
      </c>
      <c r="C22" s="321">
        <v>44</v>
      </c>
      <c r="D22" s="321">
        <v>44</v>
      </c>
      <c r="E22" s="322">
        <v>10</v>
      </c>
      <c r="F22" s="316">
        <f t="shared" si="0"/>
        <v>1</v>
      </c>
      <c r="G22" s="317">
        <f>D22/E22</f>
        <v>4.4</v>
      </c>
    </row>
    <row r="23" s="111" customFormat="1" ht="15" customHeight="1" spans="1:7">
      <c r="A23" s="319" t="s">
        <v>88</v>
      </c>
      <c r="B23" s="320"/>
      <c r="C23" s="321">
        <v>198</v>
      </c>
      <c r="D23" s="321">
        <v>198</v>
      </c>
      <c r="E23" s="322"/>
      <c r="F23" s="316">
        <f t="shared" si="0"/>
        <v>1</v>
      </c>
      <c r="G23" s="317"/>
    </row>
    <row r="24" s="111" customFormat="1" ht="15" customHeight="1" spans="1:7">
      <c r="A24" s="319" t="s">
        <v>77</v>
      </c>
      <c r="B24" s="320"/>
      <c r="C24" s="321">
        <v>20</v>
      </c>
      <c r="D24" s="321">
        <v>20</v>
      </c>
      <c r="E24" s="322">
        <v>6767</v>
      </c>
      <c r="F24" s="316">
        <f t="shared" si="0"/>
        <v>1</v>
      </c>
      <c r="G24" s="317">
        <f>D24/E24</f>
        <v>0.00295551943254027</v>
      </c>
    </row>
    <row r="25" s="111" customFormat="1" ht="15" customHeight="1" spans="1:7">
      <c r="A25" s="319" t="s">
        <v>89</v>
      </c>
      <c r="B25" s="320">
        <v>2</v>
      </c>
      <c r="C25" s="321">
        <v>11</v>
      </c>
      <c r="D25" s="321">
        <v>11</v>
      </c>
      <c r="E25" s="322"/>
      <c r="F25" s="316">
        <f t="shared" si="0"/>
        <v>1</v>
      </c>
      <c r="G25" s="317"/>
    </row>
    <row r="26" s="111" customFormat="1" ht="15" customHeight="1" spans="1:7">
      <c r="A26" s="313" t="s">
        <v>90</v>
      </c>
      <c r="B26" s="314"/>
      <c r="C26" s="315">
        <v>1227</v>
      </c>
      <c r="D26" s="315">
        <v>1227</v>
      </c>
      <c r="E26" s="318"/>
      <c r="F26" s="316">
        <f t="shared" si="0"/>
        <v>1</v>
      </c>
      <c r="G26" s="317"/>
    </row>
    <row r="27" s="111" customFormat="1" ht="15" customHeight="1" spans="1:7">
      <c r="A27" s="319" t="s">
        <v>74</v>
      </c>
      <c r="B27" s="320"/>
      <c r="C27" s="321">
        <v>704</v>
      </c>
      <c r="D27" s="321">
        <v>704</v>
      </c>
      <c r="E27" s="322">
        <v>2394</v>
      </c>
      <c r="F27" s="316">
        <f t="shared" si="0"/>
        <v>1</v>
      </c>
      <c r="G27" s="317">
        <f>D27/E27</f>
        <v>0.29406850459482</v>
      </c>
    </row>
    <row r="28" s="111" customFormat="1" ht="15" customHeight="1" spans="1:7">
      <c r="A28" s="319" t="s">
        <v>91</v>
      </c>
      <c r="B28" s="320"/>
      <c r="C28" s="321">
        <v>498</v>
      </c>
      <c r="D28" s="321">
        <v>498</v>
      </c>
      <c r="E28" s="322">
        <v>90</v>
      </c>
      <c r="F28" s="316">
        <f t="shared" si="0"/>
        <v>1</v>
      </c>
      <c r="G28" s="317">
        <f>D28/E28</f>
        <v>5.53333333333333</v>
      </c>
    </row>
    <row r="29" s="111" customFormat="1" ht="15" customHeight="1" spans="1:7">
      <c r="A29" s="319" t="s">
        <v>92</v>
      </c>
      <c r="B29" s="320"/>
      <c r="C29" s="321">
        <v>25</v>
      </c>
      <c r="D29" s="321">
        <v>25</v>
      </c>
      <c r="E29" s="322"/>
      <c r="F29" s="316">
        <f t="shared" si="0"/>
        <v>1</v>
      </c>
      <c r="G29" s="317"/>
    </row>
    <row r="30" s="111" customFormat="1" ht="15" customHeight="1" spans="1:7">
      <c r="A30" s="313" t="s">
        <v>93</v>
      </c>
      <c r="B30" s="314"/>
      <c r="C30" s="315">
        <v>45</v>
      </c>
      <c r="D30" s="315">
        <v>45</v>
      </c>
      <c r="E30" s="318"/>
      <c r="F30" s="316">
        <f t="shared" si="0"/>
        <v>1</v>
      </c>
      <c r="G30" s="317"/>
    </row>
    <row r="31" s="111" customFormat="1" ht="15" customHeight="1" spans="1:7">
      <c r="A31" s="319" t="s">
        <v>94</v>
      </c>
      <c r="B31" s="320"/>
      <c r="C31" s="321">
        <v>43</v>
      </c>
      <c r="D31" s="321">
        <v>43</v>
      </c>
      <c r="E31" s="322"/>
      <c r="F31" s="316">
        <f t="shared" si="0"/>
        <v>1</v>
      </c>
      <c r="G31" s="317"/>
    </row>
    <row r="32" s="111" customFormat="1" ht="15" customHeight="1" spans="1:7">
      <c r="A32" s="319" t="s">
        <v>95</v>
      </c>
      <c r="B32" s="320"/>
      <c r="C32" s="321">
        <v>2</v>
      </c>
      <c r="D32" s="321">
        <v>2</v>
      </c>
      <c r="E32" s="322"/>
      <c r="F32" s="316">
        <f t="shared" si="0"/>
        <v>1</v>
      </c>
      <c r="G32" s="317"/>
    </row>
    <row r="33" s="111" customFormat="1" ht="15" customHeight="1" spans="1:7">
      <c r="A33" s="313" t="s">
        <v>96</v>
      </c>
      <c r="B33" s="314"/>
      <c r="C33" s="315">
        <v>4084</v>
      </c>
      <c r="D33" s="315">
        <v>4084</v>
      </c>
      <c r="E33" s="318"/>
      <c r="F33" s="316">
        <f t="shared" si="0"/>
        <v>1</v>
      </c>
      <c r="G33" s="317"/>
    </row>
    <row r="34" s="111" customFormat="1" ht="15" customHeight="1" spans="1:7">
      <c r="A34" s="319" t="s">
        <v>77</v>
      </c>
      <c r="B34" s="320"/>
      <c r="C34" s="321">
        <v>4084</v>
      </c>
      <c r="D34" s="321">
        <v>4084</v>
      </c>
      <c r="E34" s="322">
        <v>6767</v>
      </c>
      <c r="F34" s="316">
        <f t="shared" si="0"/>
        <v>1</v>
      </c>
      <c r="G34" s="317">
        <f>D34/E34</f>
        <v>0.603517068124723</v>
      </c>
    </row>
    <row r="35" s="111" customFormat="1" ht="15" customHeight="1" spans="1:7">
      <c r="A35" s="313" t="s">
        <v>97</v>
      </c>
      <c r="B35" s="314"/>
      <c r="C35" s="315">
        <v>9</v>
      </c>
      <c r="D35" s="315">
        <v>9</v>
      </c>
      <c r="E35" s="318"/>
      <c r="F35" s="316">
        <f t="shared" si="0"/>
        <v>1</v>
      </c>
      <c r="G35" s="317"/>
    </row>
    <row r="36" s="111" customFormat="1" ht="15" customHeight="1" spans="1:7">
      <c r="A36" s="319" t="s">
        <v>98</v>
      </c>
      <c r="B36" s="320"/>
      <c r="C36" s="321">
        <v>9</v>
      </c>
      <c r="D36" s="321">
        <v>9</v>
      </c>
      <c r="E36" s="322"/>
      <c r="F36" s="316">
        <f t="shared" si="0"/>
        <v>1</v>
      </c>
      <c r="G36" s="317"/>
    </row>
    <row r="37" s="111" customFormat="1" ht="15" customHeight="1" spans="1:7">
      <c r="A37" s="313" t="s">
        <v>99</v>
      </c>
      <c r="B37" s="314"/>
      <c r="C37" s="315">
        <v>4567</v>
      </c>
      <c r="D37" s="315">
        <v>4567</v>
      </c>
      <c r="E37" s="318"/>
      <c r="F37" s="316">
        <f t="shared" si="0"/>
        <v>1</v>
      </c>
      <c r="G37" s="317"/>
    </row>
    <row r="38" s="111" customFormat="1" ht="15" customHeight="1" spans="1:7">
      <c r="A38" s="319" t="s">
        <v>100</v>
      </c>
      <c r="B38" s="320"/>
      <c r="C38" s="321">
        <v>4567</v>
      </c>
      <c r="D38" s="321">
        <v>4567</v>
      </c>
      <c r="E38" s="322"/>
      <c r="F38" s="316">
        <f t="shared" si="0"/>
        <v>1</v>
      </c>
      <c r="G38" s="317"/>
    </row>
    <row r="39" s="111" customFormat="1" ht="15" customHeight="1" spans="1:7">
      <c r="A39" s="313" t="s">
        <v>101</v>
      </c>
      <c r="B39" s="314"/>
      <c r="C39" s="315">
        <v>272</v>
      </c>
      <c r="D39" s="315">
        <v>272</v>
      </c>
      <c r="E39" s="318"/>
      <c r="F39" s="316">
        <f t="shared" si="0"/>
        <v>1</v>
      </c>
      <c r="G39" s="317"/>
    </row>
    <row r="40" s="111" customFormat="1" ht="15" customHeight="1" spans="1:7">
      <c r="A40" s="319" t="s">
        <v>102</v>
      </c>
      <c r="B40" s="320"/>
      <c r="C40" s="321">
        <v>248</v>
      </c>
      <c r="D40" s="321">
        <v>248</v>
      </c>
      <c r="E40" s="322"/>
      <c r="F40" s="316">
        <f t="shared" si="0"/>
        <v>1</v>
      </c>
      <c r="G40" s="317"/>
    </row>
    <row r="41" s="111" customFormat="1" ht="15" customHeight="1" spans="1:7">
      <c r="A41" s="319" t="s">
        <v>103</v>
      </c>
      <c r="B41" s="320"/>
      <c r="C41" s="321">
        <v>24</v>
      </c>
      <c r="D41" s="321">
        <v>24</v>
      </c>
      <c r="E41" s="322"/>
      <c r="F41" s="316">
        <f t="shared" si="0"/>
        <v>1</v>
      </c>
      <c r="G41" s="317"/>
    </row>
    <row r="42" s="111" customFormat="1" ht="15" customHeight="1" spans="1:7">
      <c r="A42" s="313" t="s">
        <v>104</v>
      </c>
      <c r="B42" s="314"/>
      <c r="C42" s="315">
        <v>90</v>
      </c>
      <c r="D42" s="315">
        <v>90</v>
      </c>
      <c r="E42" s="318"/>
      <c r="F42" s="316">
        <f t="shared" si="0"/>
        <v>1</v>
      </c>
      <c r="G42" s="317"/>
    </row>
    <row r="43" s="111" customFormat="1" ht="15" customHeight="1" spans="1:7">
      <c r="A43" s="319" t="s">
        <v>105</v>
      </c>
      <c r="B43" s="320"/>
      <c r="C43" s="321">
        <v>90</v>
      </c>
      <c r="D43" s="321">
        <v>90</v>
      </c>
      <c r="E43" s="322"/>
      <c r="F43" s="316">
        <f t="shared" si="0"/>
        <v>1</v>
      </c>
      <c r="G43" s="317"/>
    </row>
    <row r="44" s="111" customFormat="1" ht="15" customHeight="1" spans="1:7">
      <c r="A44" s="313" t="s">
        <v>106</v>
      </c>
      <c r="B44" s="314"/>
      <c r="C44" s="315">
        <v>107</v>
      </c>
      <c r="D44" s="315">
        <v>107</v>
      </c>
      <c r="E44" s="318"/>
      <c r="F44" s="316">
        <f t="shared" si="0"/>
        <v>1</v>
      </c>
      <c r="G44" s="317"/>
    </row>
    <row r="45" s="111" customFormat="1" ht="15" customHeight="1" spans="1:7">
      <c r="A45" s="319" t="s">
        <v>107</v>
      </c>
      <c r="B45" s="320"/>
      <c r="C45" s="321">
        <v>107</v>
      </c>
      <c r="D45" s="321">
        <v>107</v>
      </c>
      <c r="E45" s="322"/>
      <c r="F45" s="316">
        <f t="shared" si="0"/>
        <v>1</v>
      </c>
      <c r="G45" s="317"/>
    </row>
    <row r="46" s="111" customFormat="1" ht="15" customHeight="1" spans="1:7">
      <c r="A46" s="313" t="s">
        <v>108</v>
      </c>
      <c r="B46" s="314"/>
      <c r="C46" s="315">
        <v>660</v>
      </c>
      <c r="D46" s="315">
        <v>660</v>
      </c>
      <c r="E46" s="318"/>
      <c r="F46" s="316">
        <f t="shared" si="0"/>
        <v>1</v>
      </c>
      <c r="G46" s="317"/>
    </row>
    <row r="47" s="111" customFormat="1" ht="15" customHeight="1" spans="1:7">
      <c r="A47" s="319" t="s">
        <v>109</v>
      </c>
      <c r="B47" s="320"/>
      <c r="C47" s="321">
        <v>660</v>
      </c>
      <c r="D47" s="321">
        <v>660</v>
      </c>
      <c r="E47" s="322"/>
      <c r="F47" s="316">
        <f t="shared" si="0"/>
        <v>1</v>
      </c>
      <c r="G47" s="317"/>
    </row>
    <row r="48" s="111" customFormat="1" ht="15" customHeight="1" spans="1:7">
      <c r="A48" s="313" t="s">
        <v>110</v>
      </c>
      <c r="B48" s="314"/>
      <c r="C48" s="315">
        <v>6</v>
      </c>
      <c r="D48" s="315">
        <v>6</v>
      </c>
      <c r="E48" s="318"/>
      <c r="F48" s="316">
        <f t="shared" si="0"/>
        <v>1</v>
      </c>
      <c r="G48" s="317"/>
    </row>
    <row r="49" s="111" customFormat="1" ht="15" customHeight="1" spans="1:7">
      <c r="A49" s="319" t="s">
        <v>111</v>
      </c>
      <c r="B49" s="320"/>
      <c r="C49" s="321">
        <v>6</v>
      </c>
      <c r="D49" s="321">
        <v>6</v>
      </c>
      <c r="E49" s="322"/>
      <c r="F49" s="316">
        <f t="shared" si="0"/>
        <v>1</v>
      </c>
      <c r="G49" s="317"/>
    </row>
    <row r="50" s="111" customFormat="1" ht="15" customHeight="1" spans="1:7">
      <c r="A50" s="313" t="s">
        <v>112</v>
      </c>
      <c r="B50" s="314"/>
      <c r="C50" s="315">
        <v>15</v>
      </c>
      <c r="D50" s="315">
        <v>15</v>
      </c>
      <c r="E50" s="318">
        <v>3</v>
      </c>
      <c r="F50" s="316">
        <f t="shared" si="0"/>
        <v>1</v>
      </c>
      <c r="G50" s="317">
        <f>D50/E50</f>
        <v>5</v>
      </c>
    </row>
    <row r="51" s="111" customFormat="1" ht="15" customHeight="1" spans="1:7">
      <c r="A51" s="319" t="s">
        <v>113</v>
      </c>
      <c r="B51" s="320"/>
      <c r="C51" s="321">
        <v>15</v>
      </c>
      <c r="D51" s="321">
        <v>15</v>
      </c>
      <c r="E51" s="322">
        <v>3</v>
      </c>
      <c r="F51" s="316">
        <f t="shared" si="0"/>
        <v>1</v>
      </c>
      <c r="G51" s="317">
        <f>D51/E51</f>
        <v>5</v>
      </c>
    </row>
    <row r="52" s="111" customFormat="1" ht="15" customHeight="1" spans="1:7">
      <c r="A52" s="313" t="s">
        <v>114</v>
      </c>
      <c r="B52" s="314"/>
      <c r="C52" s="315">
        <v>25</v>
      </c>
      <c r="D52" s="315">
        <v>25</v>
      </c>
      <c r="E52" s="318"/>
      <c r="F52" s="316">
        <f t="shared" si="0"/>
        <v>1</v>
      </c>
      <c r="G52" s="317"/>
    </row>
    <row r="53" s="111" customFormat="1" ht="15" customHeight="1" spans="1:7">
      <c r="A53" s="319" t="s">
        <v>115</v>
      </c>
      <c r="B53" s="320"/>
      <c r="C53" s="321">
        <v>25</v>
      </c>
      <c r="D53" s="321">
        <v>25</v>
      </c>
      <c r="E53" s="322"/>
      <c r="F53" s="316">
        <f t="shared" si="0"/>
        <v>1</v>
      </c>
      <c r="G53" s="317"/>
    </row>
    <row r="54" s="111" customFormat="1" ht="15" customHeight="1" spans="1:7">
      <c r="A54" s="313" t="s">
        <v>116</v>
      </c>
      <c r="B54" s="314">
        <f>SUM(B55:B62)</f>
        <v>395</v>
      </c>
      <c r="C54" s="315">
        <v>479</v>
      </c>
      <c r="D54" s="315">
        <v>479</v>
      </c>
      <c r="E54" s="318"/>
      <c r="F54" s="316">
        <f t="shared" si="0"/>
        <v>1</v>
      </c>
      <c r="G54" s="317"/>
    </row>
    <row r="55" s="111" customFormat="1" ht="15" customHeight="1" spans="1:7">
      <c r="A55" s="319" t="s">
        <v>74</v>
      </c>
      <c r="B55" s="320"/>
      <c r="C55" s="321">
        <v>96</v>
      </c>
      <c r="D55" s="321">
        <v>96</v>
      </c>
      <c r="E55" s="322">
        <v>2394</v>
      </c>
      <c r="F55" s="316">
        <f t="shared" si="0"/>
        <v>1</v>
      </c>
      <c r="G55" s="317">
        <f>D55/E55</f>
        <v>0.0401002506265664</v>
      </c>
    </row>
    <row r="56" s="111" customFormat="1" ht="15" customHeight="1" spans="1:7">
      <c r="A56" s="319" t="s">
        <v>91</v>
      </c>
      <c r="B56" s="323">
        <v>50</v>
      </c>
      <c r="C56" s="321">
        <v>50</v>
      </c>
      <c r="D56" s="321">
        <v>50</v>
      </c>
      <c r="E56" s="322">
        <v>90</v>
      </c>
      <c r="F56" s="316">
        <f t="shared" si="0"/>
        <v>1</v>
      </c>
      <c r="G56" s="317">
        <f>D56/E56</f>
        <v>0.555555555555556</v>
      </c>
    </row>
    <row r="57" s="111" customFormat="1" ht="15" customHeight="1" spans="1:7">
      <c r="A57" s="319" t="s">
        <v>117</v>
      </c>
      <c r="B57" s="323">
        <v>80</v>
      </c>
      <c r="C57" s="321">
        <v>6</v>
      </c>
      <c r="D57" s="321">
        <v>6</v>
      </c>
      <c r="E57" s="322"/>
      <c r="F57" s="316">
        <f t="shared" si="0"/>
        <v>1</v>
      </c>
      <c r="G57" s="317"/>
    </row>
    <row r="58" s="111" customFormat="1" ht="15" customHeight="1" spans="1:7">
      <c r="A58" s="319" t="s">
        <v>118</v>
      </c>
      <c r="B58" s="323">
        <v>30</v>
      </c>
      <c r="C58" s="321">
        <v>11</v>
      </c>
      <c r="D58" s="321">
        <v>11</v>
      </c>
      <c r="E58" s="322"/>
      <c r="F58" s="316">
        <f t="shared" si="0"/>
        <v>1</v>
      </c>
      <c r="G58" s="317"/>
    </row>
    <row r="59" s="111" customFormat="1" ht="15" customHeight="1" spans="1:7">
      <c r="A59" s="319" t="s">
        <v>119</v>
      </c>
      <c r="B59" s="320"/>
      <c r="C59" s="321">
        <v>2</v>
      </c>
      <c r="D59" s="321">
        <v>2</v>
      </c>
      <c r="E59" s="322"/>
      <c r="F59" s="316">
        <f t="shared" si="0"/>
        <v>1</v>
      </c>
      <c r="G59" s="317"/>
    </row>
    <row r="60" s="111" customFormat="1" ht="15" customHeight="1" spans="1:7">
      <c r="A60" s="319" t="s">
        <v>87</v>
      </c>
      <c r="B60" s="323">
        <v>14</v>
      </c>
      <c r="C60" s="321">
        <v>14</v>
      </c>
      <c r="D60" s="321">
        <v>14</v>
      </c>
      <c r="E60" s="322">
        <v>10</v>
      </c>
      <c r="F60" s="316">
        <f t="shared" si="0"/>
        <v>1</v>
      </c>
      <c r="G60" s="317">
        <f>D60/E60</f>
        <v>1.4</v>
      </c>
    </row>
    <row r="61" s="111" customFormat="1" ht="15" customHeight="1" spans="1:7">
      <c r="A61" s="319" t="s">
        <v>77</v>
      </c>
      <c r="B61" s="323">
        <v>104</v>
      </c>
      <c r="C61" s="321">
        <v>166</v>
      </c>
      <c r="D61" s="321">
        <v>166</v>
      </c>
      <c r="E61" s="322">
        <v>6767</v>
      </c>
      <c r="F61" s="316">
        <f t="shared" si="0"/>
        <v>1</v>
      </c>
      <c r="G61" s="317">
        <f>D61/E61</f>
        <v>0.0245308112900842</v>
      </c>
    </row>
    <row r="62" s="111" customFormat="1" ht="15" customHeight="1" spans="1:7">
      <c r="A62" s="319" t="s">
        <v>120</v>
      </c>
      <c r="B62" s="323">
        <v>117</v>
      </c>
      <c r="C62" s="321">
        <v>134</v>
      </c>
      <c r="D62" s="321">
        <v>134</v>
      </c>
      <c r="E62" s="322"/>
      <c r="F62" s="316">
        <f t="shared" si="0"/>
        <v>1</v>
      </c>
      <c r="G62" s="317"/>
    </row>
    <row r="63" s="111" customFormat="1" ht="15" customHeight="1" spans="1:7">
      <c r="A63" s="313" t="s">
        <v>121</v>
      </c>
      <c r="B63" s="314"/>
      <c r="C63" s="315">
        <v>92</v>
      </c>
      <c r="D63" s="315">
        <v>92</v>
      </c>
      <c r="E63" s="318"/>
      <c r="F63" s="316">
        <f t="shared" si="0"/>
        <v>1</v>
      </c>
      <c r="G63" s="317"/>
    </row>
    <row r="64" s="111" customFormat="1" ht="15" customHeight="1" spans="1:7">
      <c r="A64" s="319" t="s">
        <v>122</v>
      </c>
      <c r="B64" s="320"/>
      <c r="C64" s="321">
        <v>92</v>
      </c>
      <c r="D64" s="321">
        <v>92</v>
      </c>
      <c r="E64" s="322"/>
      <c r="F64" s="316">
        <f t="shared" si="0"/>
        <v>1</v>
      </c>
      <c r="G64" s="317"/>
    </row>
    <row r="65" s="111" customFormat="1" ht="15" customHeight="1" spans="1:7">
      <c r="A65" s="313" t="s">
        <v>123</v>
      </c>
      <c r="B65" s="324">
        <f>B66</f>
        <v>4189</v>
      </c>
      <c r="C65" s="315">
        <v>4446</v>
      </c>
      <c r="D65" s="315">
        <v>4446</v>
      </c>
      <c r="E65" s="318">
        <v>4087</v>
      </c>
      <c r="F65" s="316">
        <f t="shared" si="0"/>
        <v>1</v>
      </c>
      <c r="G65" s="317">
        <f>D65/E65</f>
        <v>1.08783949106924</v>
      </c>
    </row>
    <row r="66" s="111" customFormat="1" ht="15" customHeight="1" spans="1:7">
      <c r="A66" s="313" t="s">
        <v>124</v>
      </c>
      <c r="B66" s="324">
        <f>B67+B68+B69+B71+B70</f>
        <v>4189</v>
      </c>
      <c r="C66" s="315">
        <v>4146</v>
      </c>
      <c r="D66" s="315">
        <v>4146</v>
      </c>
      <c r="E66" s="318">
        <v>1780</v>
      </c>
      <c r="F66" s="316">
        <f t="shared" si="0"/>
        <v>1</v>
      </c>
      <c r="G66" s="317">
        <f>D66/E66</f>
        <v>2.32921348314607</v>
      </c>
    </row>
    <row r="67" s="111" customFormat="1" ht="15" customHeight="1" spans="1:7">
      <c r="A67" s="319" t="s">
        <v>74</v>
      </c>
      <c r="B67" s="325">
        <v>3509</v>
      </c>
      <c r="C67" s="321">
        <v>2872</v>
      </c>
      <c r="D67" s="321">
        <v>2872</v>
      </c>
      <c r="E67" s="322">
        <v>2394</v>
      </c>
      <c r="F67" s="316">
        <f t="shared" si="0"/>
        <v>1</v>
      </c>
      <c r="G67" s="317">
        <f>D67/E67</f>
        <v>1.19966583124478</v>
      </c>
    </row>
    <row r="68" s="111" customFormat="1" ht="15" customHeight="1" spans="1:7">
      <c r="A68" s="319" t="s">
        <v>91</v>
      </c>
      <c r="B68" s="325">
        <v>100</v>
      </c>
      <c r="C68" s="321">
        <v>950</v>
      </c>
      <c r="D68" s="321">
        <v>950</v>
      </c>
      <c r="E68" s="322">
        <v>90</v>
      </c>
      <c r="F68" s="316">
        <f t="shared" si="0"/>
        <v>1</v>
      </c>
      <c r="G68" s="317">
        <f>D68/E68</f>
        <v>10.5555555555556</v>
      </c>
    </row>
    <row r="69" s="111" customFormat="1" ht="15" customHeight="1" spans="1:7">
      <c r="A69" s="319" t="s">
        <v>87</v>
      </c>
      <c r="B69" s="325">
        <v>200</v>
      </c>
      <c r="C69" s="321">
        <v>29</v>
      </c>
      <c r="D69" s="321">
        <v>29</v>
      </c>
      <c r="E69" s="322">
        <v>10</v>
      </c>
      <c r="F69" s="316">
        <f t="shared" si="0"/>
        <v>1</v>
      </c>
      <c r="G69" s="317">
        <f>D69/E69</f>
        <v>2.9</v>
      </c>
    </row>
    <row r="70" s="111" customFormat="1" ht="15" customHeight="1" spans="1:7">
      <c r="A70" s="319" t="s">
        <v>125</v>
      </c>
      <c r="B70" s="325">
        <v>220</v>
      </c>
      <c r="C70" s="321">
        <v>42</v>
      </c>
      <c r="D70" s="321">
        <v>42</v>
      </c>
      <c r="E70" s="322"/>
      <c r="F70" s="316">
        <f t="shared" si="0"/>
        <v>1</v>
      </c>
      <c r="G70" s="317"/>
    </row>
    <row r="71" s="111" customFormat="1" ht="15" customHeight="1" spans="1:7">
      <c r="A71" s="319" t="s">
        <v>126</v>
      </c>
      <c r="B71" s="325">
        <v>160</v>
      </c>
      <c r="C71" s="321">
        <v>253</v>
      </c>
      <c r="D71" s="321">
        <v>253</v>
      </c>
      <c r="E71" s="322">
        <v>55</v>
      </c>
      <c r="F71" s="316">
        <f t="shared" ref="F71:F134" si="1">D71/C71</f>
        <v>1</v>
      </c>
      <c r="G71" s="317">
        <f>D71/E71</f>
        <v>4.6</v>
      </c>
    </row>
    <row r="72" s="111" customFormat="1" ht="15" customHeight="1" spans="1:7">
      <c r="A72" s="313" t="s">
        <v>127</v>
      </c>
      <c r="B72" s="314"/>
      <c r="C72" s="315">
        <v>300</v>
      </c>
      <c r="D72" s="315">
        <v>300</v>
      </c>
      <c r="E72" s="318">
        <v>7</v>
      </c>
      <c r="F72" s="316">
        <f t="shared" si="1"/>
        <v>1</v>
      </c>
      <c r="G72" s="317">
        <f>D72/E72</f>
        <v>42.8571428571429</v>
      </c>
    </row>
    <row r="73" s="111" customFormat="1" ht="15" customHeight="1" spans="1:7">
      <c r="A73" s="319" t="s">
        <v>128</v>
      </c>
      <c r="B73" s="320"/>
      <c r="C73" s="321">
        <v>2</v>
      </c>
      <c r="D73" s="321">
        <v>2</v>
      </c>
      <c r="E73" s="322"/>
      <c r="F73" s="316">
        <f t="shared" si="1"/>
        <v>1</v>
      </c>
      <c r="G73" s="317"/>
    </row>
    <row r="74" s="111" customFormat="1" ht="15" customHeight="1" spans="1:7">
      <c r="A74" s="319" t="s">
        <v>129</v>
      </c>
      <c r="B74" s="320"/>
      <c r="C74" s="321">
        <v>6</v>
      </c>
      <c r="D74" s="321">
        <v>6</v>
      </c>
      <c r="E74" s="322"/>
      <c r="F74" s="316">
        <f t="shared" si="1"/>
        <v>1</v>
      </c>
      <c r="G74" s="317"/>
    </row>
    <row r="75" s="111" customFormat="1" ht="15" customHeight="1" spans="1:7">
      <c r="A75" s="319" t="s">
        <v>130</v>
      </c>
      <c r="B75" s="320"/>
      <c r="C75" s="321">
        <v>57</v>
      </c>
      <c r="D75" s="321">
        <v>57</v>
      </c>
      <c r="E75" s="322"/>
      <c r="F75" s="316">
        <f t="shared" si="1"/>
        <v>1</v>
      </c>
      <c r="G75" s="317"/>
    </row>
    <row r="76" s="111" customFormat="1" ht="15" customHeight="1" spans="1:7">
      <c r="A76" s="319" t="s">
        <v>131</v>
      </c>
      <c r="B76" s="320"/>
      <c r="C76" s="321">
        <v>235</v>
      </c>
      <c r="D76" s="321">
        <v>235</v>
      </c>
      <c r="E76" s="322">
        <v>7</v>
      </c>
      <c r="F76" s="316">
        <f t="shared" si="1"/>
        <v>1</v>
      </c>
      <c r="G76" s="317">
        <f t="shared" ref="G74:G137" si="2">D76/E76</f>
        <v>33.5714285714286</v>
      </c>
    </row>
    <row r="77" s="111" customFormat="1" ht="15" customHeight="1" spans="1:7">
      <c r="A77" s="313" t="s">
        <v>132</v>
      </c>
      <c r="B77" s="314">
        <f>B80+B87</f>
        <v>7491</v>
      </c>
      <c r="C77" s="315">
        <v>11930</v>
      </c>
      <c r="D77" s="315">
        <v>11930</v>
      </c>
      <c r="E77" s="318">
        <v>6975</v>
      </c>
      <c r="F77" s="316">
        <f t="shared" si="1"/>
        <v>1</v>
      </c>
      <c r="G77" s="317">
        <f t="shared" si="2"/>
        <v>1.71039426523297</v>
      </c>
    </row>
    <row r="78" s="111" customFormat="1" ht="15" customHeight="1" spans="1:7">
      <c r="A78" s="313" t="s">
        <v>133</v>
      </c>
      <c r="B78" s="314"/>
      <c r="C78" s="315">
        <v>291</v>
      </c>
      <c r="D78" s="315">
        <v>291</v>
      </c>
      <c r="E78" s="318">
        <v>106</v>
      </c>
      <c r="F78" s="316">
        <f t="shared" si="1"/>
        <v>1</v>
      </c>
      <c r="G78" s="317">
        <f t="shared" si="2"/>
        <v>2.74528301886792</v>
      </c>
    </row>
    <row r="79" s="111" customFormat="1" ht="15" customHeight="1" spans="1:7">
      <c r="A79" s="319" t="s">
        <v>134</v>
      </c>
      <c r="B79" s="320"/>
      <c r="C79" s="321">
        <v>291</v>
      </c>
      <c r="D79" s="321">
        <v>291</v>
      </c>
      <c r="E79" s="322">
        <v>106</v>
      </c>
      <c r="F79" s="316">
        <f t="shared" si="1"/>
        <v>1</v>
      </c>
      <c r="G79" s="317">
        <f t="shared" si="2"/>
        <v>2.74528301886792</v>
      </c>
    </row>
    <row r="80" s="111" customFormat="1" ht="15" customHeight="1" spans="1:7">
      <c r="A80" s="313" t="s">
        <v>135</v>
      </c>
      <c r="B80" s="324">
        <f>B81+B82+B83</f>
        <v>6811</v>
      </c>
      <c r="C80" s="315">
        <v>10010</v>
      </c>
      <c r="D80" s="315">
        <v>10010</v>
      </c>
      <c r="E80" s="318">
        <v>6294</v>
      </c>
      <c r="F80" s="316">
        <f t="shared" si="1"/>
        <v>1</v>
      </c>
      <c r="G80" s="317">
        <f t="shared" si="2"/>
        <v>1.59040355894503</v>
      </c>
    </row>
    <row r="81" s="111" customFormat="1" ht="15" customHeight="1" spans="1:7">
      <c r="A81" s="319" t="s">
        <v>136</v>
      </c>
      <c r="B81" s="325">
        <v>244</v>
      </c>
      <c r="C81" s="321">
        <v>370</v>
      </c>
      <c r="D81" s="321">
        <v>370</v>
      </c>
      <c r="E81" s="322">
        <v>419</v>
      </c>
      <c r="F81" s="316">
        <f t="shared" si="1"/>
        <v>1</v>
      </c>
      <c r="G81" s="317">
        <f t="shared" si="2"/>
        <v>0.883054892601432</v>
      </c>
    </row>
    <row r="82" s="111" customFormat="1" ht="15" customHeight="1" spans="1:7">
      <c r="A82" s="319" t="s">
        <v>137</v>
      </c>
      <c r="B82" s="325">
        <v>3402</v>
      </c>
      <c r="C82" s="321">
        <v>4095</v>
      </c>
      <c r="D82" s="321">
        <v>4095</v>
      </c>
      <c r="E82" s="322">
        <v>3040</v>
      </c>
      <c r="F82" s="316">
        <f t="shared" si="1"/>
        <v>1</v>
      </c>
      <c r="G82" s="317">
        <f t="shared" si="2"/>
        <v>1.34703947368421</v>
      </c>
    </row>
    <row r="83" s="111" customFormat="1" ht="15" customHeight="1" spans="1:7">
      <c r="A83" s="319" t="s">
        <v>138</v>
      </c>
      <c r="B83" s="325">
        <v>3165</v>
      </c>
      <c r="C83" s="321">
        <v>3617</v>
      </c>
      <c r="D83" s="321">
        <v>3617</v>
      </c>
      <c r="E83" s="322">
        <v>2262</v>
      </c>
      <c r="F83" s="316">
        <f t="shared" si="1"/>
        <v>1</v>
      </c>
      <c r="G83" s="317">
        <f t="shared" si="2"/>
        <v>1.59902740937224</v>
      </c>
    </row>
    <row r="84" s="111" customFormat="1" ht="15" customHeight="1" spans="1:7">
      <c r="A84" s="319" t="s">
        <v>139</v>
      </c>
      <c r="B84" s="320"/>
      <c r="C84" s="321">
        <v>1928</v>
      </c>
      <c r="D84" s="321">
        <v>1928</v>
      </c>
      <c r="E84" s="322">
        <v>573</v>
      </c>
      <c r="F84" s="316">
        <f t="shared" si="1"/>
        <v>1</v>
      </c>
      <c r="G84" s="317">
        <f t="shared" si="2"/>
        <v>3.36474694589878</v>
      </c>
    </row>
    <row r="85" s="111" customFormat="1" ht="15" customHeight="1" spans="1:7">
      <c r="A85" s="313" t="s">
        <v>140</v>
      </c>
      <c r="B85" s="314"/>
      <c r="C85" s="315">
        <v>48</v>
      </c>
      <c r="D85" s="315">
        <v>48</v>
      </c>
      <c r="E85" s="318"/>
      <c r="F85" s="316">
        <f t="shared" si="1"/>
        <v>1</v>
      </c>
      <c r="G85" s="317"/>
    </row>
    <row r="86" s="111" customFormat="1" ht="15" customHeight="1" spans="1:7">
      <c r="A86" s="319" t="s">
        <v>141</v>
      </c>
      <c r="B86" s="320"/>
      <c r="C86" s="321">
        <v>48</v>
      </c>
      <c r="D86" s="321">
        <v>48</v>
      </c>
      <c r="E86" s="322"/>
      <c r="F86" s="316">
        <f t="shared" si="1"/>
        <v>1</v>
      </c>
      <c r="G86" s="317"/>
    </row>
    <row r="87" s="111" customFormat="1" ht="15" customHeight="1" spans="1:7">
      <c r="A87" s="313" t="s">
        <v>142</v>
      </c>
      <c r="B87" s="314">
        <f>B88+B89</f>
        <v>680</v>
      </c>
      <c r="C87" s="315">
        <v>1246</v>
      </c>
      <c r="D87" s="315">
        <v>1246</v>
      </c>
      <c r="E87" s="318">
        <v>569</v>
      </c>
      <c r="F87" s="316">
        <f t="shared" si="1"/>
        <v>1</v>
      </c>
      <c r="G87" s="317">
        <f t="shared" si="2"/>
        <v>2.18980667838313</v>
      </c>
    </row>
    <row r="88" s="111" customFormat="1" ht="15" customHeight="1" spans="1:7">
      <c r="A88" s="319" t="s">
        <v>143</v>
      </c>
      <c r="B88" s="320">
        <v>80</v>
      </c>
      <c r="C88" s="321">
        <v>1235</v>
      </c>
      <c r="D88" s="321">
        <v>1235</v>
      </c>
      <c r="E88" s="322">
        <v>118</v>
      </c>
      <c r="F88" s="316">
        <f t="shared" si="1"/>
        <v>1</v>
      </c>
      <c r="G88" s="317">
        <f t="shared" si="2"/>
        <v>10.4661016949153</v>
      </c>
    </row>
    <row r="89" s="111" customFormat="1" ht="15" customHeight="1" spans="1:7">
      <c r="A89" s="319" t="s">
        <v>144</v>
      </c>
      <c r="B89" s="320">
        <v>600</v>
      </c>
      <c r="C89" s="321">
        <v>11</v>
      </c>
      <c r="D89" s="321">
        <v>11</v>
      </c>
      <c r="E89" s="322"/>
      <c r="F89" s="316">
        <f t="shared" si="1"/>
        <v>1</v>
      </c>
      <c r="G89" s="317"/>
    </row>
    <row r="90" s="111" customFormat="1" ht="15" customHeight="1" spans="1:7">
      <c r="A90" s="313" t="s">
        <v>145</v>
      </c>
      <c r="B90" s="314"/>
      <c r="C90" s="315">
        <v>335</v>
      </c>
      <c r="D90" s="315">
        <v>335</v>
      </c>
      <c r="E90" s="318">
        <v>4</v>
      </c>
      <c r="F90" s="316">
        <f t="shared" si="1"/>
        <v>1</v>
      </c>
      <c r="G90" s="317">
        <f t="shared" si="2"/>
        <v>83.75</v>
      </c>
    </row>
    <row r="91" s="111" customFormat="1" ht="15" customHeight="1" spans="1:7">
      <c r="A91" s="319" t="s">
        <v>146</v>
      </c>
      <c r="B91" s="320"/>
      <c r="C91" s="321">
        <v>335</v>
      </c>
      <c r="D91" s="321">
        <v>335</v>
      </c>
      <c r="E91" s="322">
        <v>4</v>
      </c>
      <c r="F91" s="316">
        <f t="shared" si="1"/>
        <v>1</v>
      </c>
      <c r="G91" s="317">
        <f t="shared" si="2"/>
        <v>83.75</v>
      </c>
    </row>
    <row r="92" s="111" customFormat="1" ht="15" customHeight="1" spans="1:7">
      <c r="A92" s="313" t="s">
        <v>147</v>
      </c>
      <c r="B92" s="314">
        <f>B97</f>
        <v>391</v>
      </c>
      <c r="C92" s="315">
        <v>549</v>
      </c>
      <c r="D92" s="315">
        <v>549</v>
      </c>
      <c r="E92" s="318"/>
      <c r="F92" s="316">
        <f t="shared" si="1"/>
        <v>1</v>
      </c>
      <c r="G92" s="317"/>
    </row>
    <row r="93" s="111" customFormat="1" ht="15" customHeight="1" spans="1:7">
      <c r="A93" s="313" t="s">
        <v>148</v>
      </c>
      <c r="B93" s="314"/>
      <c r="C93" s="315">
        <v>261</v>
      </c>
      <c r="D93" s="315">
        <v>261</v>
      </c>
      <c r="E93" s="318"/>
      <c r="F93" s="316">
        <f t="shared" si="1"/>
        <v>1</v>
      </c>
      <c r="G93" s="317"/>
    </row>
    <row r="94" s="111" customFormat="1" ht="15" customHeight="1" spans="1:7">
      <c r="A94" s="319" t="s">
        <v>149</v>
      </c>
      <c r="B94" s="320"/>
      <c r="C94" s="321">
        <v>25</v>
      </c>
      <c r="D94" s="321">
        <v>25</v>
      </c>
      <c r="E94" s="322"/>
      <c r="F94" s="316">
        <f t="shared" si="1"/>
        <v>1</v>
      </c>
      <c r="G94" s="317"/>
    </row>
    <row r="95" s="111" customFormat="1" ht="15" customHeight="1" spans="1:7">
      <c r="A95" s="319" t="s">
        <v>150</v>
      </c>
      <c r="B95" s="320"/>
      <c r="C95" s="321">
        <v>27</v>
      </c>
      <c r="D95" s="321">
        <v>27</v>
      </c>
      <c r="E95" s="322"/>
      <c r="F95" s="316">
        <f t="shared" si="1"/>
        <v>1</v>
      </c>
      <c r="G95" s="317"/>
    </row>
    <row r="96" s="111" customFormat="1" ht="15" customHeight="1" spans="1:7">
      <c r="A96" s="319" t="s">
        <v>151</v>
      </c>
      <c r="B96" s="320"/>
      <c r="C96" s="321">
        <v>209</v>
      </c>
      <c r="D96" s="321">
        <v>209</v>
      </c>
      <c r="E96" s="322"/>
      <c r="F96" s="316">
        <f t="shared" si="1"/>
        <v>1</v>
      </c>
      <c r="G96" s="317"/>
    </row>
    <row r="97" s="111" customFormat="1" ht="15" customHeight="1" spans="1:7">
      <c r="A97" s="313" t="s">
        <v>152</v>
      </c>
      <c r="B97" s="314">
        <f>B98</f>
        <v>391</v>
      </c>
      <c r="C97" s="315">
        <v>232</v>
      </c>
      <c r="D97" s="315">
        <v>232</v>
      </c>
      <c r="E97" s="318">
        <v>315</v>
      </c>
      <c r="F97" s="316">
        <f t="shared" si="1"/>
        <v>1</v>
      </c>
      <c r="G97" s="317">
        <f t="shared" si="2"/>
        <v>0.736507936507937</v>
      </c>
    </row>
    <row r="98" s="111" customFormat="1" ht="15" customHeight="1" spans="1:7">
      <c r="A98" s="319" t="s">
        <v>153</v>
      </c>
      <c r="B98" s="320">
        <v>391</v>
      </c>
      <c r="C98" s="321">
        <v>232</v>
      </c>
      <c r="D98" s="321">
        <v>232</v>
      </c>
      <c r="E98" s="322">
        <v>315</v>
      </c>
      <c r="F98" s="316">
        <f t="shared" si="1"/>
        <v>1</v>
      </c>
      <c r="G98" s="317">
        <f t="shared" si="2"/>
        <v>0.736507936507937</v>
      </c>
    </row>
    <row r="99" s="111" customFormat="1" ht="15" customHeight="1" spans="1:7">
      <c r="A99" s="313" t="s">
        <v>154</v>
      </c>
      <c r="B99" s="314"/>
      <c r="C99" s="315">
        <v>5</v>
      </c>
      <c r="D99" s="315">
        <v>5</v>
      </c>
      <c r="E99" s="318">
        <v>11</v>
      </c>
      <c r="F99" s="316">
        <f t="shared" si="1"/>
        <v>1</v>
      </c>
      <c r="G99" s="317">
        <f t="shared" si="2"/>
        <v>0.454545454545455</v>
      </c>
    </row>
    <row r="100" s="111" customFormat="1" ht="15" customHeight="1" spans="1:7">
      <c r="A100" s="319" t="s">
        <v>155</v>
      </c>
      <c r="B100" s="320"/>
      <c r="C100" s="321">
        <v>5</v>
      </c>
      <c r="D100" s="321">
        <v>5</v>
      </c>
      <c r="E100" s="322">
        <v>11</v>
      </c>
      <c r="F100" s="316">
        <f t="shared" si="1"/>
        <v>1</v>
      </c>
      <c r="G100" s="317">
        <f t="shared" si="2"/>
        <v>0.454545454545455</v>
      </c>
    </row>
    <row r="101" s="111" customFormat="1" ht="15" customHeight="1" spans="1:7">
      <c r="A101" s="313" t="s">
        <v>156</v>
      </c>
      <c r="B101" s="314"/>
      <c r="C101" s="315">
        <v>1</v>
      </c>
      <c r="D101" s="315">
        <v>1</v>
      </c>
      <c r="E101" s="318"/>
      <c r="F101" s="316">
        <f t="shared" si="1"/>
        <v>1</v>
      </c>
      <c r="G101" s="317"/>
    </row>
    <row r="102" s="111" customFormat="1" ht="15" customHeight="1" spans="1:7">
      <c r="A102" s="319" t="s">
        <v>157</v>
      </c>
      <c r="B102" s="320"/>
      <c r="C102" s="321">
        <v>1</v>
      </c>
      <c r="D102" s="321">
        <v>1</v>
      </c>
      <c r="E102" s="322">
        <v>1</v>
      </c>
      <c r="F102" s="316">
        <f t="shared" si="1"/>
        <v>1</v>
      </c>
      <c r="G102" s="317">
        <f t="shared" si="2"/>
        <v>1</v>
      </c>
    </row>
    <row r="103" s="111" customFormat="1" ht="15" customHeight="1" spans="1:7">
      <c r="A103" s="313" t="s">
        <v>158</v>
      </c>
      <c r="B103" s="314"/>
      <c r="C103" s="315">
        <v>50</v>
      </c>
      <c r="D103" s="315">
        <v>50</v>
      </c>
      <c r="E103" s="318"/>
      <c r="F103" s="316">
        <f t="shared" si="1"/>
        <v>1</v>
      </c>
      <c r="G103" s="317"/>
    </row>
    <row r="104" s="111" customFormat="1" ht="15" customHeight="1" spans="1:7">
      <c r="A104" s="319" t="s">
        <v>159</v>
      </c>
      <c r="B104" s="320"/>
      <c r="C104" s="321">
        <v>50</v>
      </c>
      <c r="D104" s="321">
        <v>50</v>
      </c>
      <c r="E104" s="322"/>
      <c r="F104" s="316">
        <f t="shared" si="1"/>
        <v>1</v>
      </c>
      <c r="G104" s="317"/>
    </row>
    <row r="105" s="111" customFormat="1" ht="15" customHeight="1" spans="1:7">
      <c r="A105" s="313" t="s">
        <v>160</v>
      </c>
      <c r="B105" s="314">
        <f>B106+B109+B112+B114+B119+B122+B126+B131+B134+B137+B141+B144+B147</f>
        <v>6484</v>
      </c>
      <c r="C105" s="315">
        <v>7200</v>
      </c>
      <c r="D105" s="315">
        <v>7200</v>
      </c>
      <c r="E105" s="318">
        <v>5774</v>
      </c>
      <c r="F105" s="316">
        <f t="shared" si="1"/>
        <v>1</v>
      </c>
      <c r="G105" s="317">
        <f t="shared" si="2"/>
        <v>1.24696917215102</v>
      </c>
    </row>
    <row r="106" s="111" customFormat="1" ht="15" customHeight="1" spans="1:7">
      <c r="A106" s="313" t="s">
        <v>161</v>
      </c>
      <c r="B106" s="314">
        <f>B107</f>
        <v>800</v>
      </c>
      <c r="C106" s="315">
        <v>1469</v>
      </c>
      <c r="D106" s="315">
        <v>1469</v>
      </c>
      <c r="E106" s="318">
        <v>1237</v>
      </c>
      <c r="F106" s="316">
        <f t="shared" si="1"/>
        <v>1</v>
      </c>
      <c r="G106" s="317">
        <f t="shared" si="2"/>
        <v>1.18755052546483</v>
      </c>
    </row>
    <row r="107" s="111" customFormat="1" ht="15" customHeight="1" spans="1:7">
      <c r="A107" s="319" t="s">
        <v>162</v>
      </c>
      <c r="B107" s="320">
        <v>800</v>
      </c>
      <c r="C107" s="321">
        <v>1450</v>
      </c>
      <c r="D107" s="321">
        <v>1450</v>
      </c>
      <c r="E107" s="322">
        <v>942</v>
      </c>
      <c r="F107" s="316">
        <f t="shared" si="1"/>
        <v>1</v>
      </c>
      <c r="G107" s="317">
        <f t="shared" si="2"/>
        <v>1.53927813163482</v>
      </c>
    </row>
    <row r="108" s="111" customFormat="1" ht="15" customHeight="1" spans="1:7">
      <c r="A108" s="319" t="s">
        <v>163</v>
      </c>
      <c r="B108" s="320"/>
      <c r="C108" s="321">
        <v>19</v>
      </c>
      <c r="D108" s="321">
        <v>19</v>
      </c>
      <c r="E108" s="322"/>
      <c r="F108" s="316">
        <f t="shared" si="1"/>
        <v>1</v>
      </c>
      <c r="G108" s="317"/>
    </row>
    <row r="109" s="111" customFormat="1" ht="15" customHeight="1" spans="1:7">
      <c r="A109" s="313" t="s">
        <v>164</v>
      </c>
      <c r="B109" s="314">
        <f>B110+B111</f>
        <v>2807</v>
      </c>
      <c r="C109" s="315">
        <v>2474</v>
      </c>
      <c r="D109" s="315">
        <v>2474</v>
      </c>
      <c r="E109" s="318">
        <v>2481</v>
      </c>
      <c r="F109" s="316">
        <f t="shared" si="1"/>
        <v>1</v>
      </c>
      <c r="G109" s="317">
        <f t="shared" si="2"/>
        <v>0.997178557033454</v>
      </c>
    </row>
    <row r="110" s="111" customFormat="1" ht="15" customHeight="1" spans="1:7">
      <c r="A110" s="319" t="s">
        <v>165</v>
      </c>
      <c r="B110" s="325">
        <v>2005</v>
      </c>
      <c r="C110" s="321">
        <v>1772</v>
      </c>
      <c r="D110" s="321">
        <v>1772</v>
      </c>
      <c r="E110" s="322">
        <v>1772</v>
      </c>
      <c r="F110" s="316">
        <f t="shared" si="1"/>
        <v>1</v>
      </c>
      <c r="G110" s="317">
        <f t="shared" si="2"/>
        <v>1</v>
      </c>
    </row>
    <row r="111" s="111" customFormat="1" ht="15" customHeight="1" spans="1:7">
      <c r="A111" s="319" t="s">
        <v>166</v>
      </c>
      <c r="B111" s="325">
        <v>802</v>
      </c>
      <c r="C111" s="321">
        <v>702</v>
      </c>
      <c r="D111" s="321">
        <v>702</v>
      </c>
      <c r="E111" s="322">
        <v>709</v>
      </c>
      <c r="F111" s="316">
        <f t="shared" si="1"/>
        <v>1</v>
      </c>
      <c r="G111" s="317">
        <f t="shared" si="2"/>
        <v>0.990126939351199</v>
      </c>
    </row>
    <row r="112" s="111" customFormat="1" ht="15" customHeight="1" spans="1:7">
      <c r="A112" s="313" t="s">
        <v>167</v>
      </c>
      <c r="B112" s="314">
        <f>B113</f>
        <v>800</v>
      </c>
      <c r="C112" s="315">
        <v>1110</v>
      </c>
      <c r="D112" s="315">
        <v>1110</v>
      </c>
      <c r="E112" s="318">
        <v>850</v>
      </c>
      <c r="F112" s="316">
        <f t="shared" si="1"/>
        <v>1</v>
      </c>
      <c r="G112" s="317">
        <f t="shared" si="2"/>
        <v>1.30588235294118</v>
      </c>
    </row>
    <row r="113" s="111" customFormat="1" ht="15" customHeight="1" spans="1:7">
      <c r="A113" s="319" t="s">
        <v>168</v>
      </c>
      <c r="B113" s="320">
        <v>800</v>
      </c>
      <c r="C113" s="321">
        <v>1110</v>
      </c>
      <c r="D113" s="321">
        <v>1110</v>
      </c>
      <c r="E113" s="322">
        <v>850</v>
      </c>
      <c r="F113" s="316">
        <f t="shared" si="1"/>
        <v>1</v>
      </c>
      <c r="G113" s="317">
        <f t="shared" si="2"/>
        <v>1.30588235294118</v>
      </c>
    </row>
    <row r="114" s="111" customFormat="1" ht="15" customHeight="1" spans="1:7">
      <c r="A114" s="313" t="s">
        <v>169</v>
      </c>
      <c r="B114" s="314">
        <f>B115+B116+B117+B118</f>
        <v>735</v>
      </c>
      <c r="C114" s="315">
        <v>918</v>
      </c>
      <c r="D114" s="315">
        <v>918</v>
      </c>
      <c r="E114" s="318">
        <v>461</v>
      </c>
      <c r="F114" s="316">
        <f t="shared" si="1"/>
        <v>1</v>
      </c>
      <c r="G114" s="317">
        <f t="shared" si="2"/>
        <v>1.99132321041215</v>
      </c>
    </row>
    <row r="115" s="111" customFormat="1" ht="15" customHeight="1" spans="1:7">
      <c r="A115" s="319" t="s">
        <v>170</v>
      </c>
      <c r="B115" s="320">
        <v>70</v>
      </c>
      <c r="C115" s="321">
        <v>41</v>
      </c>
      <c r="D115" s="321">
        <v>41</v>
      </c>
      <c r="E115" s="322">
        <v>83</v>
      </c>
      <c r="F115" s="316">
        <f t="shared" si="1"/>
        <v>1</v>
      </c>
      <c r="G115" s="317">
        <f t="shared" si="2"/>
        <v>0.493975903614458</v>
      </c>
    </row>
    <row r="116" s="111" customFormat="1" ht="15" customHeight="1" spans="1:7">
      <c r="A116" s="319" t="s">
        <v>171</v>
      </c>
      <c r="B116" s="320">
        <v>95</v>
      </c>
      <c r="C116" s="321"/>
      <c r="D116" s="321"/>
      <c r="E116" s="322"/>
      <c r="F116" s="316"/>
      <c r="G116" s="317"/>
    </row>
    <row r="117" s="111" customFormat="1" ht="15" customHeight="1" spans="1:7">
      <c r="A117" s="319" t="s">
        <v>172</v>
      </c>
      <c r="B117" s="320">
        <v>300</v>
      </c>
      <c r="C117" s="321"/>
      <c r="D117" s="321"/>
      <c r="E117" s="322"/>
      <c r="F117" s="316"/>
      <c r="G117" s="317"/>
    </row>
    <row r="118" s="111" customFormat="1" ht="15" customHeight="1" spans="1:7">
      <c r="A118" s="319" t="s">
        <v>173</v>
      </c>
      <c r="B118" s="320">
        <v>270</v>
      </c>
      <c r="C118" s="321">
        <v>877</v>
      </c>
      <c r="D118" s="321">
        <v>877</v>
      </c>
      <c r="E118" s="322">
        <v>288</v>
      </c>
      <c r="F118" s="316">
        <f t="shared" si="1"/>
        <v>1</v>
      </c>
      <c r="G118" s="317">
        <f t="shared" si="2"/>
        <v>3.04513888888889</v>
      </c>
    </row>
    <row r="119" s="111" customFormat="1" ht="15" customHeight="1" spans="1:7">
      <c r="A119" s="313" t="s">
        <v>174</v>
      </c>
      <c r="B119" s="314">
        <f>B120</f>
        <v>55</v>
      </c>
      <c r="C119" s="315">
        <v>208</v>
      </c>
      <c r="D119" s="315">
        <v>208</v>
      </c>
      <c r="E119" s="318">
        <v>55</v>
      </c>
      <c r="F119" s="316">
        <f t="shared" si="1"/>
        <v>1</v>
      </c>
      <c r="G119" s="317">
        <f t="shared" si="2"/>
        <v>3.78181818181818</v>
      </c>
    </row>
    <row r="120" s="111" customFormat="1" ht="15" customHeight="1" spans="1:7">
      <c r="A120" s="319" t="s">
        <v>175</v>
      </c>
      <c r="B120" s="320">
        <v>55</v>
      </c>
      <c r="C120" s="321">
        <v>6</v>
      </c>
      <c r="D120" s="321">
        <v>6</v>
      </c>
      <c r="E120" s="322">
        <v>55</v>
      </c>
      <c r="F120" s="316">
        <f t="shared" si="1"/>
        <v>1</v>
      </c>
      <c r="G120" s="317">
        <f t="shared" si="2"/>
        <v>0.109090909090909</v>
      </c>
    </row>
    <row r="121" s="111" customFormat="1" ht="15" customHeight="1" spans="1:7">
      <c r="A121" s="319" t="s">
        <v>176</v>
      </c>
      <c r="B121" s="320"/>
      <c r="C121" s="321">
        <v>202</v>
      </c>
      <c r="D121" s="321">
        <v>202</v>
      </c>
      <c r="E121" s="322"/>
      <c r="F121" s="316">
        <f t="shared" si="1"/>
        <v>1</v>
      </c>
      <c r="G121" s="317"/>
    </row>
    <row r="122" s="111" customFormat="1" ht="15" customHeight="1" spans="1:7">
      <c r="A122" s="313" t="s">
        <v>177</v>
      </c>
      <c r="B122" s="314">
        <f>B123+B124+B125</f>
        <v>63</v>
      </c>
      <c r="C122" s="315">
        <v>106</v>
      </c>
      <c r="D122" s="315">
        <v>106</v>
      </c>
      <c r="E122" s="318">
        <v>67</v>
      </c>
      <c r="F122" s="316">
        <f t="shared" si="1"/>
        <v>1</v>
      </c>
      <c r="G122" s="317">
        <f t="shared" si="2"/>
        <v>1.58208955223881</v>
      </c>
    </row>
    <row r="123" s="111" customFormat="1" ht="15" customHeight="1" spans="1:7">
      <c r="A123" s="319" t="s">
        <v>178</v>
      </c>
      <c r="B123" s="320">
        <v>8</v>
      </c>
      <c r="C123" s="321">
        <v>3</v>
      </c>
      <c r="D123" s="321">
        <v>3</v>
      </c>
      <c r="E123" s="322">
        <v>7</v>
      </c>
      <c r="F123" s="316">
        <f t="shared" si="1"/>
        <v>1</v>
      </c>
      <c r="G123" s="317">
        <f t="shared" si="2"/>
        <v>0.428571428571429</v>
      </c>
    </row>
    <row r="124" s="111" customFormat="1" ht="15" customHeight="1" spans="1:7">
      <c r="A124" s="319" t="s">
        <v>179</v>
      </c>
      <c r="B124" s="320">
        <v>5</v>
      </c>
      <c r="C124" s="321">
        <v>9</v>
      </c>
      <c r="D124" s="321">
        <v>9</v>
      </c>
      <c r="E124" s="322">
        <v>5</v>
      </c>
      <c r="F124" s="316">
        <f t="shared" si="1"/>
        <v>1</v>
      </c>
      <c r="G124" s="317">
        <f t="shared" si="2"/>
        <v>1.8</v>
      </c>
    </row>
    <row r="125" s="111" customFormat="1" ht="15" customHeight="1" spans="1:7">
      <c r="A125" s="319" t="s">
        <v>180</v>
      </c>
      <c r="B125" s="320">
        <v>50</v>
      </c>
      <c r="C125" s="321">
        <v>94</v>
      </c>
      <c r="D125" s="321">
        <v>94</v>
      </c>
      <c r="E125" s="322">
        <v>55</v>
      </c>
      <c r="F125" s="316">
        <f t="shared" si="1"/>
        <v>1</v>
      </c>
      <c r="G125" s="317">
        <f t="shared" si="2"/>
        <v>1.70909090909091</v>
      </c>
    </row>
    <row r="126" ht="15" customHeight="1" spans="1:7">
      <c r="A126" s="313" t="s">
        <v>181</v>
      </c>
      <c r="B126" s="326">
        <f>B127+B128+B129+B130</f>
        <v>124</v>
      </c>
      <c r="C126" s="315">
        <v>101</v>
      </c>
      <c r="D126" s="315">
        <v>101</v>
      </c>
      <c r="E126" s="327">
        <v>117</v>
      </c>
      <c r="F126" s="316">
        <f t="shared" si="1"/>
        <v>1</v>
      </c>
      <c r="G126" s="317">
        <f t="shared" si="2"/>
        <v>0.863247863247863</v>
      </c>
    </row>
    <row r="127" s="1" customFormat="1" ht="15" customHeight="1" spans="1:7">
      <c r="A127" s="319" t="s">
        <v>182</v>
      </c>
      <c r="B127" s="328">
        <v>6</v>
      </c>
      <c r="C127" s="321">
        <v>18</v>
      </c>
      <c r="D127" s="321">
        <v>18</v>
      </c>
      <c r="E127" s="329">
        <v>5</v>
      </c>
      <c r="F127" s="316">
        <f t="shared" si="1"/>
        <v>1</v>
      </c>
      <c r="G127" s="317">
        <f t="shared" si="2"/>
        <v>3.6</v>
      </c>
    </row>
    <row r="128" s="1" customFormat="1" ht="15" customHeight="1" spans="1:7">
      <c r="A128" s="319" t="s">
        <v>183</v>
      </c>
      <c r="B128" s="328">
        <v>8</v>
      </c>
      <c r="C128" s="321">
        <v>33</v>
      </c>
      <c r="D128" s="321">
        <v>33</v>
      </c>
      <c r="E128" s="329">
        <v>7</v>
      </c>
      <c r="F128" s="316">
        <f t="shared" si="1"/>
        <v>1</v>
      </c>
      <c r="G128" s="317">
        <f t="shared" si="2"/>
        <v>4.71428571428571</v>
      </c>
    </row>
    <row r="129" s="1" customFormat="1" ht="15" customHeight="1" spans="1:7">
      <c r="A129" s="319" t="s">
        <v>184</v>
      </c>
      <c r="B129" s="328">
        <v>80</v>
      </c>
      <c r="C129" s="321">
        <v>17</v>
      </c>
      <c r="D129" s="321">
        <v>17</v>
      </c>
      <c r="E129" s="329">
        <v>65</v>
      </c>
      <c r="F129" s="316">
        <f t="shared" si="1"/>
        <v>1</v>
      </c>
      <c r="G129" s="317">
        <f t="shared" si="2"/>
        <v>0.261538461538462</v>
      </c>
    </row>
    <row r="130" s="1" customFormat="1" ht="15" customHeight="1" spans="1:7">
      <c r="A130" s="319" t="s">
        <v>185</v>
      </c>
      <c r="B130" s="328">
        <v>30</v>
      </c>
      <c r="C130" s="321">
        <v>33</v>
      </c>
      <c r="D130" s="321">
        <v>33</v>
      </c>
      <c r="E130" s="329">
        <v>40</v>
      </c>
      <c r="F130" s="316">
        <f t="shared" si="1"/>
        <v>1</v>
      </c>
      <c r="G130" s="317">
        <f t="shared" si="2"/>
        <v>0.825</v>
      </c>
    </row>
    <row r="131" ht="15" customHeight="1" spans="1:7">
      <c r="A131" s="313" t="s">
        <v>186</v>
      </c>
      <c r="B131" s="328">
        <f>B132+B133</f>
        <v>422</v>
      </c>
      <c r="C131" s="315">
        <v>542</v>
      </c>
      <c r="D131" s="315">
        <v>542</v>
      </c>
      <c r="E131" s="327">
        <v>346</v>
      </c>
      <c r="F131" s="316">
        <f t="shared" si="1"/>
        <v>1</v>
      </c>
      <c r="G131" s="317">
        <f t="shared" si="2"/>
        <v>1.56647398843931</v>
      </c>
    </row>
    <row r="132" s="1" customFormat="1" ht="15" customHeight="1" spans="1:7">
      <c r="A132" s="319" t="s">
        <v>187</v>
      </c>
      <c r="B132" s="328">
        <v>22</v>
      </c>
      <c r="C132" s="321">
        <v>33</v>
      </c>
      <c r="D132" s="321">
        <v>33</v>
      </c>
      <c r="E132" s="329">
        <v>20</v>
      </c>
      <c r="F132" s="316">
        <f t="shared" si="1"/>
        <v>1</v>
      </c>
      <c r="G132" s="317">
        <f t="shared" si="2"/>
        <v>1.65</v>
      </c>
    </row>
    <row r="133" s="1" customFormat="1" ht="15" customHeight="1" spans="1:7">
      <c r="A133" s="319" t="s">
        <v>188</v>
      </c>
      <c r="B133" s="328">
        <v>400</v>
      </c>
      <c r="C133" s="321">
        <v>509</v>
      </c>
      <c r="D133" s="321">
        <v>509</v>
      </c>
      <c r="E133" s="329">
        <v>326</v>
      </c>
      <c r="F133" s="316">
        <f t="shared" si="1"/>
        <v>1</v>
      </c>
      <c r="G133" s="317">
        <f t="shared" si="2"/>
        <v>1.56134969325153</v>
      </c>
    </row>
    <row r="134" ht="15" customHeight="1" spans="1:7">
      <c r="A134" s="313" t="s">
        <v>189</v>
      </c>
      <c r="B134" s="326">
        <f>B135+B136</f>
        <v>30</v>
      </c>
      <c r="C134" s="315">
        <v>31</v>
      </c>
      <c r="D134" s="315">
        <v>31</v>
      </c>
      <c r="E134" s="327">
        <v>38</v>
      </c>
      <c r="F134" s="316">
        <f t="shared" si="1"/>
        <v>1</v>
      </c>
      <c r="G134" s="317">
        <f t="shared" si="2"/>
        <v>0.815789473684211</v>
      </c>
    </row>
    <row r="135" s="1" customFormat="1" ht="15" customHeight="1" spans="1:7">
      <c r="A135" s="319" t="s">
        <v>190</v>
      </c>
      <c r="B135" s="328">
        <v>25</v>
      </c>
      <c r="C135" s="321">
        <v>28</v>
      </c>
      <c r="D135" s="321">
        <v>28</v>
      </c>
      <c r="E135" s="329">
        <v>33</v>
      </c>
      <c r="F135" s="316">
        <f t="shared" ref="F135:F198" si="3">D135/C135</f>
        <v>1</v>
      </c>
      <c r="G135" s="317">
        <f t="shared" si="2"/>
        <v>0.848484848484849</v>
      </c>
    </row>
    <row r="136" s="1" customFormat="1" ht="15" customHeight="1" spans="1:7">
      <c r="A136" s="319" t="s">
        <v>191</v>
      </c>
      <c r="B136" s="328">
        <v>5</v>
      </c>
      <c r="C136" s="321">
        <v>3</v>
      </c>
      <c r="D136" s="321">
        <v>3</v>
      </c>
      <c r="E136" s="329">
        <v>5</v>
      </c>
      <c r="F136" s="316">
        <f t="shared" si="3"/>
        <v>1</v>
      </c>
      <c r="G136" s="317">
        <f t="shared" si="2"/>
        <v>0.6</v>
      </c>
    </row>
    <row r="137" s="292" customFormat="1" ht="15" customHeight="1" spans="1:7">
      <c r="A137" s="313" t="s">
        <v>192</v>
      </c>
      <c r="B137" s="326">
        <f>B138</f>
        <v>25</v>
      </c>
      <c r="C137" s="315">
        <v>65</v>
      </c>
      <c r="D137" s="315">
        <v>65</v>
      </c>
      <c r="E137" s="327">
        <v>22</v>
      </c>
      <c r="F137" s="316">
        <f t="shared" si="3"/>
        <v>1</v>
      </c>
      <c r="G137" s="317">
        <f t="shared" si="2"/>
        <v>2.95454545454545</v>
      </c>
    </row>
    <row r="138" s="1" customFormat="1" ht="15" customHeight="1" spans="1:7">
      <c r="A138" s="319" t="s">
        <v>193</v>
      </c>
      <c r="B138" s="328">
        <v>25</v>
      </c>
      <c r="C138" s="321">
        <v>65</v>
      </c>
      <c r="D138" s="321">
        <v>65</v>
      </c>
      <c r="E138" s="329">
        <v>22</v>
      </c>
      <c r="F138" s="316">
        <f t="shared" si="3"/>
        <v>1</v>
      </c>
      <c r="G138" s="317">
        <f t="shared" ref="G138:G201" si="4">D138/E138</f>
        <v>2.95454545454545</v>
      </c>
    </row>
    <row r="139" s="292" customFormat="1" ht="15" customHeight="1" spans="1:7">
      <c r="A139" s="313" t="s">
        <v>194</v>
      </c>
      <c r="B139" s="326"/>
      <c r="C139" s="315">
        <v>3</v>
      </c>
      <c r="D139" s="315">
        <v>3</v>
      </c>
      <c r="E139" s="327"/>
      <c r="F139" s="316">
        <f t="shared" si="3"/>
        <v>1</v>
      </c>
      <c r="G139" s="317"/>
    </row>
    <row r="140" s="1" customFormat="1" ht="15" customHeight="1" spans="1:7">
      <c r="A140" s="319" t="s">
        <v>195</v>
      </c>
      <c r="B140" s="328"/>
      <c r="C140" s="321">
        <v>3</v>
      </c>
      <c r="D140" s="321">
        <v>3</v>
      </c>
      <c r="E140" s="329"/>
      <c r="F140" s="316">
        <f t="shared" si="3"/>
        <v>1</v>
      </c>
      <c r="G140" s="317"/>
    </row>
    <row r="141" s="1" customFormat="1" ht="15" customHeight="1" spans="1:7">
      <c r="A141" s="330" t="s">
        <v>196</v>
      </c>
      <c r="B141" s="324">
        <f>B143</f>
        <v>500</v>
      </c>
      <c r="C141" s="315"/>
      <c r="D141" s="315"/>
      <c r="E141" s="327"/>
      <c r="F141" s="316"/>
      <c r="G141" s="317"/>
    </row>
    <row r="142" s="1" customFormat="1" ht="15" customHeight="1" spans="1:7">
      <c r="A142" s="331" t="s">
        <v>197</v>
      </c>
      <c r="B142" s="325"/>
      <c r="C142" s="321"/>
      <c r="D142" s="321"/>
      <c r="E142" s="329"/>
      <c r="F142" s="316"/>
      <c r="G142" s="317"/>
    </row>
    <row r="143" s="1" customFormat="1" ht="15" customHeight="1" spans="1:7">
      <c r="A143" s="331" t="s">
        <v>198</v>
      </c>
      <c r="B143" s="325">
        <v>500</v>
      </c>
      <c r="C143" s="321"/>
      <c r="D143" s="321"/>
      <c r="E143" s="329"/>
      <c r="F143" s="316"/>
      <c r="G143" s="317"/>
    </row>
    <row r="144" s="1" customFormat="1" ht="15" customHeight="1" spans="1:7">
      <c r="A144" s="330" t="s">
        <v>199</v>
      </c>
      <c r="B144" s="324">
        <f>B145+B146</f>
        <v>43</v>
      </c>
      <c r="C144" s="315"/>
      <c r="D144" s="315"/>
      <c r="E144" s="327"/>
      <c r="F144" s="316"/>
      <c r="G144" s="317"/>
    </row>
    <row r="145" s="1" customFormat="1" ht="15" customHeight="1" spans="1:7">
      <c r="A145" s="331" t="s">
        <v>200</v>
      </c>
      <c r="B145" s="325">
        <v>20</v>
      </c>
      <c r="C145" s="321"/>
      <c r="D145" s="321"/>
      <c r="E145" s="329"/>
      <c r="F145" s="316"/>
      <c r="G145" s="317"/>
    </row>
    <row r="146" s="1" customFormat="1" ht="15" customHeight="1" spans="1:7">
      <c r="A146" s="331" t="s">
        <v>201</v>
      </c>
      <c r="B146" s="325">
        <v>23</v>
      </c>
      <c r="C146" s="321"/>
      <c r="D146" s="321"/>
      <c r="E146" s="329"/>
      <c r="F146" s="316"/>
      <c r="G146" s="317"/>
    </row>
    <row r="147" s="1" customFormat="1" ht="15" customHeight="1" spans="1:7">
      <c r="A147" s="332" t="s">
        <v>202</v>
      </c>
      <c r="B147" s="324">
        <f>B148</f>
        <v>80</v>
      </c>
      <c r="C147" s="315"/>
      <c r="D147" s="315"/>
      <c r="E147" s="327"/>
      <c r="F147" s="316"/>
      <c r="G147" s="317"/>
    </row>
    <row r="148" s="1" customFormat="1" ht="15" customHeight="1" spans="1:7">
      <c r="A148" s="331" t="s">
        <v>203</v>
      </c>
      <c r="B148" s="325">
        <v>80</v>
      </c>
      <c r="C148" s="321"/>
      <c r="D148" s="321"/>
      <c r="E148" s="329"/>
      <c r="F148" s="316"/>
      <c r="G148" s="317"/>
    </row>
    <row r="149" s="292" customFormat="1" ht="15" customHeight="1" spans="1:7">
      <c r="A149" s="313" t="s">
        <v>204</v>
      </c>
      <c r="B149" s="326"/>
      <c r="C149" s="315">
        <v>173</v>
      </c>
      <c r="D149" s="315">
        <v>173</v>
      </c>
      <c r="E149" s="327">
        <v>65</v>
      </c>
      <c r="F149" s="316">
        <f t="shared" si="3"/>
        <v>1</v>
      </c>
      <c r="G149" s="317">
        <f t="shared" si="4"/>
        <v>2.66153846153846</v>
      </c>
    </row>
    <row r="150" s="1" customFormat="1" ht="15" customHeight="1" spans="1:7">
      <c r="A150" s="319" t="s">
        <v>205</v>
      </c>
      <c r="B150" s="328"/>
      <c r="C150" s="321">
        <v>173</v>
      </c>
      <c r="D150" s="321">
        <v>173</v>
      </c>
      <c r="E150" s="329">
        <v>65</v>
      </c>
      <c r="F150" s="316">
        <f t="shared" si="3"/>
        <v>1</v>
      </c>
      <c r="G150" s="317">
        <f t="shared" si="4"/>
        <v>2.66153846153846</v>
      </c>
    </row>
    <row r="151" s="292" customFormat="1" ht="15" customHeight="1" spans="1:7">
      <c r="A151" s="313" t="s">
        <v>206</v>
      </c>
      <c r="B151" s="326">
        <f>B154+B158+B163+B166+B170+B172+B174</f>
        <v>4202</v>
      </c>
      <c r="C151" s="315">
        <v>4621</v>
      </c>
      <c r="D151" s="315">
        <v>4621</v>
      </c>
      <c r="E151" s="327"/>
      <c r="F151" s="316">
        <f t="shared" si="3"/>
        <v>1</v>
      </c>
      <c r="G151" s="317"/>
    </row>
    <row r="152" s="292" customFormat="1" ht="15" customHeight="1" spans="1:7">
      <c r="A152" s="313" t="s">
        <v>207</v>
      </c>
      <c r="B152" s="333"/>
      <c r="C152" s="315">
        <v>17</v>
      </c>
      <c r="D152" s="315">
        <v>17</v>
      </c>
      <c r="E152" s="327"/>
      <c r="F152" s="316">
        <f t="shared" si="3"/>
        <v>1</v>
      </c>
      <c r="G152" s="317"/>
    </row>
    <row r="153" s="1" customFormat="1" ht="15" customHeight="1" spans="1:7">
      <c r="A153" s="319" t="s">
        <v>208</v>
      </c>
      <c r="B153" s="328"/>
      <c r="C153" s="321">
        <v>17</v>
      </c>
      <c r="D153" s="321">
        <v>17</v>
      </c>
      <c r="E153" s="329"/>
      <c r="F153" s="316">
        <f t="shared" si="3"/>
        <v>1</v>
      </c>
      <c r="G153" s="317"/>
    </row>
    <row r="154" s="292" customFormat="1" ht="15" customHeight="1" spans="1:7">
      <c r="A154" s="313" t="s">
        <v>209</v>
      </c>
      <c r="B154" s="326">
        <f>B156+B157</f>
        <v>1194</v>
      </c>
      <c r="C154" s="315">
        <v>1451</v>
      </c>
      <c r="D154" s="315">
        <v>1451</v>
      </c>
      <c r="E154" s="327">
        <v>1108</v>
      </c>
      <c r="F154" s="316">
        <f t="shared" si="3"/>
        <v>1</v>
      </c>
      <c r="G154" s="317">
        <f t="shared" si="4"/>
        <v>1.30956678700361</v>
      </c>
    </row>
    <row r="155" s="1" customFormat="1" ht="15" customHeight="1" spans="1:7">
      <c r="A155" s="319" t="s">
        <v>210</v>
      </c>
      <c r="B155" s="328"/>
      <c r="C155" s="321">
        <v>27</v>
      </c>
      <c r="D155" s="321">
        <v>27</v>
      </c>
      <c r="E155" s="329"/>
      <c r="F155" s="316">
        <f t="shared" si="3"/>
        <v>1</v>
      </c>
      <c r="G155" s="317"/>
    </row>
    <row r="156" s="1" customFormat="1" ht="15" customHeight="1" spans="1:7">
      <c r="A156" s="319" t="s">
        <v>211</v>
      </c>
      <c r="B156" s="325">
        <v>994</v>
      </c>
      <c r="C156" s="321">
        <v>1187</v>
      </c>
      <c r="D156" s="321">
        <v>1187</v>
      </c>
      <c r="E156" s="329">
        <v>905</v>
      </c>
      <c r="F156" s="316">
        <f t="shared" si="3"/>
        <v>1</v>
      </c>
      <c r="G156" s="317">
        <f t="shared" si="4"/>
        <v>1.31160220994475</v>
      </c>
    </row>
    <row r="157" s="1" customFormat="1" ht="15" customHeight="1" spans="1:7">
      <c r="A157" s="319" t="s">
        <v>212</v>
      </c>
      <c r="B157" s="325">
        <v>200</v>
      </c>
      <c r="C157" s="321">
        <v>237</v>
      </c>
      <c r="D157" s="321">
        <v>237</v>
      </c>
      <c r="E157" s="329">
        <v>203</v>
      </c>
      <c r="F157" s="316">
        <f t="shared" si="3"/>
        <v>1</v>
      </c>
      <c r="G157" s="317">
        <f t="shared" si="4"/>
        <v>1.16748768472906</v>
      </c>
    </row>
    <row r="158" s="292" customFormat="1" ht="15" customHeight="1" spans="1:7">
      <c r="A158" s="313" t="s">
        <v>213</v>
      </c>
      <c r="B158" s="326">
        <f>B160</f>
        <v>1613</v>
      </c>
      <c r="C158" s="315">
        <v>733</v>
      </c>
      <c r="D158" s="315">
        <v>733</v>
      </c>
      <c r="E158" s="327">
        <v>327</v>
      </c>
      <c r="F158" s="316">
        <f t="shared" si="3"/>
        <v>1</v>
      </c>
      <c r="G158" s="317">
        <f t="shared" si="4"/>
        <v>2.24159021406728</v>
      </c>
    </row>
    <row r="159" s="1" customFormat="1" ht="15" customHeight="1" spans="1:7">
      <c r="A159" s="319" t="s">
        <v>214</v>
      </c>
      <c r="B159" s="328"/>
      <c r="C159" s="321">
        <v>9</v>
      </c>
      <c r="D159" s="321">
        <v>9</v>
      </c>
      <c r="E159" s="329"/>
      <c r="F159" s="316">
        <f t="shared" si="3"/>
        <v>1</v>
      </c>
      <c r="G159" s="317"/>
    </row>
    <row r="160" s="1" customFormat="1" ht="15" customHeight="1" spans="1:7">
      <c r="A160" s="319" t="s">
        <v>215</v>
      </c>
      <c r="B160" s="328">
        <v>1613</v>
      </c>
      <c r="C160" s="321">
        <v>608</v>
      </c>
      <c r="D160" s="321">
        <v>608</v>
      </c>
      <c r="E160" s="329">
        <v>325</v>
      </c>
      <c r="F160" s="316">
        <f t="shared" si="3"/>
        <v>1</v>
      </c>
      <c r="G160" s="317">
        <f t="shared" si="4"/>
        <v>1.87076923076923</v>
      </c>
    </row>
    <row r="161" s="1" customFormat="1" ht="15" customHeight="1" spans="1:7">
      <c r="A161" s="319" t="s">
        <v>216</v>
      </c>
      <c r="B161" s="328"/>
      <c r="C161" s="321">
        <v>52</v>
      </c>
      <c r="D161" s="321">
        <v>52</v>
      </c>
      <c r="E161" s="329"/>
      <c r="F161" s="316">
        <f t="shared" si="3"/>
        <v>1</v>
      </c>
      <c r="G161" s="317"/>
    </row>
    <row r="162" s="1" customFormat="1" ht="15" customHeight="1" spans="1:7">
      <c r="A162" s="319" t="s">
        <v>217</v>
      </c>
      <c r="B162" s="328"/>
      <c r="C162" s="321">
        <v>64</v>
      </c>
      <c r="D162" s="321">
        <v>64</v>
      </c>
      <c r="E162" s="329">
        <v>2</v>
      </c>
      <c r="F162" s="316">
        <f t="shared" si="3"/>
        <v>1</v>
      </c>
      <c r="G162" s="317">
        <f t="shared" si="4"/>
        <v>32</v>
      </c>
    </row>
    <row r="163" s="292" customFormat="1" ht="15" customHeight="1" spans="1:7">
      <c r="A163" s="313" t="s">
        <v>218</v>
      </c>
      <c r="B163" s="326">
        <f>B164</f>
        <v>545</v>
      </c>
      <c r="C163" s="315">
        <v>895</v>
      </c>
      <c r="D163" s="315">
        <v>895</v>
      </c>
      <c r="E163" s="327">
        <v>401</v>
      </c>
      <c r="F163" s="316">
        <f t="shared" si="3"/>
        <v>1</v>
      </c>
      <c r="G163" s="317">
        <f t="shared" si="4"/>
        <v>2.23192019950125</v>
      </c>
    </row>
    <row r="164" s="1" customFormat="1" ht="15" customHeight="1" spans="1:7">
      <c r="A164" s="319" t="s">
        <v>219</v>
      </c>
      <c r="B164" s="328">
        <v>545</v>
      </c>
      <c r="C164" s="321">
        <v>853</v>
      </c>
      <c r="D164" s="321">
        <v>853</v>
      </c>
      <c r="E164" s="329">
        <v>384</v>
      </c>
      <c r="F164" s="316">
        <f t="shared" si="3"/>
        <v>1</v>
      </c>
      <c r="G164" s="317">
        <f t="shared" si="4"/>
        <v>2.22135416666667</v>
      </c>
    </row>
    <row r="165" s="1" customFormat="1" ht="15" customHeight="1" spans="1:7">
      <c r="A165" s="319" t="s">
        <v>220</v>
      </c>
      <c r="B165" s="328"/>
      <c r="C165" s="321">
        <v>42</v>
      </c>
      <c r="D165" s="321">
        <v>42</v>
      </c>
      <c r="E165" s="329">
        <v>17</v>
      </c>
      <c r="F165" s="316">
        <f t="shared" si="3"/>
        <v>1</v>
      </c>
      <c r="G165" s="317">
        <f t="shared" si="4"/>
        <v>2.47058823529412</v>
      </c>
    </row>
    <row r="166" s="292" customFormat="1" ht="15" customHeight="1" spans="1:7">
      <c r="A166" s="313" t="s">
        <v>221</v>
      </c>
      <c r="B166" s="326">
        <f>B167+B168</f>
        <v>405</v>
      </c>
      <c r="C166" s="315">
        <v>918</v>
      </c>
      <c r="D166" s="315">
        <v>918</v>
      </c>
      <c r="E166" s="327">
        <v>324</v>
      </c>
      <c r="F166" s="316">
        <f t="shared" si="3"/>
        <v>1</v>
      </c>
      <c r="G166" s="317">
        <f t="shared" si="4"/>
        <v>2.83333333333333</v>
      </c>
    </row>
    <row r="167" s="1" customFormat="1" ht="15" customHeight="1" spans="1:7">
      <c r="A167" s="319" t="s">
        <v>222</v>
      </c>
      <c r="B167" s="325">
        <v>55</v>
      </c>
      <c r="C167" s="321">
        <v>122</v>
      </c>
      <c r="D167" s="321">
        <v>122</v>
      </c>
      <c r="E167" s="329">
        <v>50</v>
      </c>
      <c r="F167" s="316">
        <f t="shared" si="3"/>
        <v>1</v>
      </c>
      <c r="G167" s="317">
        <f t="shared" si="4"/>
        <v>2.44</v>
      </c>
    </row>
    <row r="168" s="1" customFormat="1" ht="15" customHeight="1" spans="1:7">
      <c r="A168" s="319" t="s">
        <v>223</v>
      </c>
      <c r="B168" s="325">
        <v>350</v>
      </c>
      <c r="C168" s="321">
        <v>646</v>
      </c>
      <c r="D168" s="321">
        <v>646</v>
      </c>
      <c r="E168" s="329">
        <v>274</v>
      </c>
      <c r="F168" s="316">
        <f t="shared" si="3"/>
        <v>1</v>
      </c>
      <c r="G168" s="317">
        <f t="shared" si="4"/>
        <v>2.35766423357664</v>
      </c>
    </row>
    <row r="169" s="1" customFormat="1" ht="15" customHeight="1" spans="1:7">
      <c r="A169" s="319" t="s">
        <v>224</v>
      </c>
      <c r="B169" s="328"/>
      <c r="C169" s="321">
        <v>150</v>
      </c>
      <c r="D169" s="321">
        <v>150</v>
      </c>
      <c r="E169" s="329"/>
      <c r="F169" s="316">
        <f t="shared" si="3"/>
        <v>1</v>
      </c>
      <c r="G169" s="317"/>
    </row>
    <row r="170" s="292" customFormat="1" ht="15" customHeight="1" spans="1:7">
      <c r="A170" s="313" t="s">
        <v>225</v>
      </c>
      <c r="B170" s="326">
        <f>B171</f>
        <v>65</v>
      </c>
      <c r="C170" s="315">
        <v>191</v>
      </c>
      <c r="D170" s="315">
        <v>191</v>
      </c>
      <c r="E170" s="327">
        <v>55</v>
      </c>
      <c r="F170" s="316">
        <f t="shared" si="3"/>
        <v>1</v>
      </c>
      <c r="G170" s="317">
        <f t="shared" si="4"/>
        <v>3.47272727272727</v>
      </c>
    </row>
    <row r="171" s="1" customFormat="1" ht="15" customHeight="1" spans="1:7">
      <c r="A171" s="319" t="s">
        <v>226</v>
      </c>
      <c r="B171" s="328">
        <v>65</v>
      </c>
      <c r="C171" s="321">
        <v>191</v>
      </c>
      <c r="D171" s="321">
        <v>191</v>
      </c>
      <c r="E171" s="329">
        <v>55</v>
      </c>
      <c r="F171" s="316">
        <f t="shared" si="3"/>
        <v>1</v>
      </c>
      <c r="G171" s="317">
        <f t="shared" si="4"/>
        <v>3.47272727272727</v>
      </c>
    </row>
    <row r="172" s="292" customFormat="1" ht="15" customHeight="1" spans="1:7">
      <c r="A172" s="313" t="s">
        <v>227</v>
      </c>
      <c r="B172" s="326">
        <f>B173</f>
        <v>30</v>
      </c>
      <c r="C172" s="315">
        <v>14</v>
      </c>
      <c r="D172" s="315">
        <v>14</v>
      </c>
      <c r="E172" s="327">
        <v>21</v>
      </c>
      <c r="F172" s="316">
        <f t="shared" si="3"/>
        <v>1</v>
      </c>
      <c r="G172" s="317">
        <f t="shared" si="4"/>
        <v>0.666666666666667</v>
      </c>
    </row>
    <row r="173" s="1" customFormat="1" ht="15" customHeight="1" spans="1:7">
      <c r="A173" s="319" t="s">
        <v>228</v>
      </c>
      <c r="B173" s="328">
        <v>30</v>
      </c>
      <c r="C173" s="321">
        <v>14</v>
      </c>
      <c r="D173" s="321">
        <v>14</v>
      </c>
      <c r="E173" s="329">
        <v>21</v>
      </c>
      <c r="F173" s="316">
        <f t="shared" si="3"/>
        <v>1</v>
      </c>
      <c r="G173" s="317">
        <f t="shared" si="4"/>
        <v>0.666666666666667</v>
      </c>
    </row>
    <row r="174" s="292" customFormat="1" ht="15" customHeight="1" spans="1:7">
      <c r="A174" s="313" t="s">
        <v>229</v>
      </c>
      <c r="B174" s="326">
        <f>B175</f>
        <v>350</v>
      </c>
      <c r="C174" s="315">
        <v>402</v>
      </c>
      <c r="D174" s="315">
        <v>402</v>
      </c>
      <c r="E174" s="327"/>
      <c r="F174" s="316">
        <f t="shared" si="3"/>
        <v>1</v>
      </c>
      <c r="G174" s="317"/>
    </row>
    <row r="175" s="1" customFormat="1" ht="15" customHeight="1" spans="1:7">
      <c r="A175" s="319" t="s">
        <v>230</v>
      </c>
      <c r="B175" s="328">
        <v>350</v>
      </c>
      <c r="C175" s="321">
        <v>402</v>
      </c>
      <c r="D175" s="321">
        <v>402</v>
      </c>
      <c r="E175" s="329"/>
      <c r="F175" s="316">
        <f t="shared" si="3"/>
        <v>1</v>
      </c>
      <c r="G175" s="317"/>
    </row>
    <row r="176" s="292" customFormat="1" ht="15" customHeight="1" spans="1:7">
      <c r="A176" s="313" t="s">
        <v>231</v>
      </c>
      <c r="B176" s="326">
        <f>B177</f>
        <v>1300</v>
      </c>
      <c r="C176" s="315">
        <v>6459</v>
      </c>
      <c r="D176" s="315">
        <v>6459</v>
      </c>
      <c r="E176" s="327">
        <v>919</v>
      </c>
      <c r="F176" s="316">
        <f t="shared" si="3"/>
        <v>1</v>
      </c>
      <c r="G176" s="317">
        <f t="shared" si="4"/>
        <v>7.02829162132753</v>
      </c>
    </row>
    <row r="177" s="292" customFormat="1" ht="15" customHeight="1" spans="1:7">
      <c r="A177" s="313" t="s">
        <v>232</v>
      </c>
      <c r="B177" s="326">
        <f>B180</f>
        <v>1300</v>
      </c>
      <c r="C177" s="315">
        <v>5771</v>
      </c>
      <c r="D177" s="315">
        <v>5771</v>
      </c>
      <c r="E177" s="327">
        <v>584</v>
      </c>
      <c r="F177" s="316">
        <f t="shared" si="3"/>
        <v>1</v>
      </c>
      <c r="G177" s="317">
        <f t="shared" si="4"/>
        <v>9.88184931506849</v>
      </c>
    </row>
    <row r="178" s="1" customFormat="1" ht="15" customHeight="1" spans="1:7">
      <c r="A178" s="319" t="s">
        <v>233</v>
      </c>
      <c r="B178" s="328"/>
      <c r="C178" s="321">
        <v>2559</v>
      </c>
      <c r="D178" s="321">
        <v>2559</v>
      </c>
      <c r="E178" s="329"/>
      <c r="F178" s="316">
        <f t="shared" si="3"/>
        <v>1</v>
      </c>
      <c r="G178" s="317"/>
    </row>
    <row r="179" s="1" customFormat="1" ht="15" customHeight="1" spans="1:7">
      <c r="A179" s="319" t="s">
        <v>234</v>
      </c>
      <c r="B179" s="328"/>
      <c r="C179" s="321">
        <v>7</v>
      </c>
      <c r="D179" s="321">
        <v>7</v>
      </c>
      <c r="E179" s="329"/>
      <c r="F179" s="316">
        <f t="shared" si="3"/>
        <v>1</v>
      </c>
      <c r="G179" s="317"/>
    </row>
    <row r="180" s="1" customFormat="1" ht="15" customHeight="1" spans="1:7">
      <c r="A180" s="319" t="s">
        <v>235</v>
      </c>
      <c r="B180" s="328">
        <v>1300</v>
      </c>
      <c r="C180" s="321">
        <v>3205</v>
      </c>
      <c r="D180" s="321">
        <v>3205</v>
      </c>
      <c r="E180" s="329">
        <v>584</v>
      </c>
      <c r="F180" s="316">
        <f t="shared" si="3"/>
        <v>1</v>
      </c>
      <c r="G180" s="317">
        <f t="shared" si="4"/>
        <v>5.48801369863014</v>
      </c>
    </row>
    <row r="181" s="292" customFormat="1" ht="15" customHeight="1" spans="1:7">
      <c r="A181" s="313" t="s">
        <v>236</v>
      </c>
      <c r="B181" s="326"/>
      <c r="C181" s="315">
        <v>198</v>
      </c>
      <c r="D181" s="315">
        <v>198</v>
      </c>
      <c r="E181" s="327">
        <v>304</v>
      </c>
      <c r="F181" s="316">
        <f t="shared" si="3"/>
        <v>1</v>
      </c>
      <c r="G181" s="317">
        <f t="shared" si="4"/>
        <v>0.651315789473684</v>
      </c>
    </row>
    <row r="182" s="1" customFormat="1" ht="15" customHeight="1" spans="1:7">
      <c r="A182" s="319" t="s">
        <v>237</v>
      </c>
      <c r="B182" s="328"/>
      <c r="C182" s="321">
        <v>198</v>
      </c>
      <c r="D182" s="321">
        <v>198</v>
      </c>
      <c r="E182" s="329">
        <v>304</v>
      </c>
      <c r="F182" s="316">
        <f t="shared" si="3"/>
        <v>1</v>
      </c>
      <c r="G182" s="317">
        <f t="shared" si="4"/>
        <v>0.651315789473684</v>
      </c>
    </row>
    <row r="183" s="292" customFormat="1" ht="15" customHeight="1" spans="1:7">
      <c r="A183" s="313" t="s">
        <v>238</v>
      </c>
      <c r="B183" s="326"/>
      <c r="C183" s="315">
        <v>40</v>
      </c>
      <c r="D183" s="315">
        <v>40</v>
      </c>
      <c r="E183" s="327">
        <v>21</v>
      </c>
      <c r="F183" s="316">
        <f t="shared" si="3"/>
        <v>1</v>
      </c>
      <c r="G183" s="317">
        <f t="shared" si="4"/>
        <v>1.9047619047619</v>
      </c>
    </row>
    <row r="184" s="1" customFormat="1" ht="15" customHeight="1" spans="1:7">
      <c r="A184" s="319" t="s">
        <v>239</v>
      </c>
      <c r="B184" s="328"/>
      <c r="C184" s="321">
        <v>40</v>
      </c>
      <c r="D184" s="321">
        <v>40</v>
      </c>
      <c r="E184" s="329">
        <v>21</v>
      </c>
      <c r="F184" s="316">
        <f t="shared" si="3"/>
        <v>1</v>
      </c>
      <c r="G184" s="317">
        <f t="shared" si="4"/>
        <v>1.9047619047619</v>
      </c>
    </row>
    <row r="185" s="292" customFormat="1" ht="15" customHeight="1" spans="1:7">
      <c r="A185" s="313" t="s">
        <v>240</v>
      </c>
      <c r="B185" s="326"/>
      <c r="C185" s="315">
        <v>450</v>
      </c>
      <c r="D185" s="315">
        <v>450</v>
      </c>
      <c r="E185" s="327">
        <v>10</v>
      </c>
      <c r="F185" s="316">
        <f t="shared" si="3"/>
        <v>1</v>
      </c>
      <c r="G185" s="317">
        <f t="shared" si="4"/>
        <v>45</v>
      </c>
    </row>
    <row r="186" s="1" customFormat="1" ht="15" customHeight="1" spans="1:7">
      <c r="A186" s="319" t="s">
        <v>241</v>
      </c>
      <c r="B186" s="328"/>
      <c r="C186" s="321">
        <v>450</v>
      </c>
      <c r="D186" s="321">
        <v>450</v>
      </c>
      <c r="E186" s="329"/>
      <c r="F186" s="316">
        <f t="shared" si="3"/>
        <v>1</v>
      </c>
      <c r="G186" s="317"/>
    </row>
    <row r="187" s="292" customFormat="1" ht="15" customHeight="1" spans="1:7">
      <c r="A187" s="313" t="s">
        <v>242</v>
      </c>
      <c r="B187" s="326">
        <f>B195</f>
        <v>440</v>
      </c>
      <c r="C187" s="315">
        <v>4211</v>
      </c>
      <c r="D187" s="315">
        <v>4211</v>
      </c>
      <c r="E187" s="327">
        <v>3782</v>
      </c>
      <c r="F187" s="316">
        <f t="shared" si="3"/>
        <v>1</v>
      </c>
      <c r="G187" s="317">
        <f t="shared" si="4"/>
        <v>1.11343204653622</v>
      </c>
    </row>
    <row r="188" s="292" customFormat="1" ht="15" customHeight="1" spans="1:7">
      <c r="A188" s="313" t="s">
        <v>243</v>
      </c>
      <c r="B188" s="326"/>
      <c r="C188" s="315">
        <v>1065</v>
      </c>
      <c r="D188" s="315">
        <v>1065</v>
      </c>
      <c r="E188" s="327"/>
      <c r="F188" s="316">
        <f t="shared" si="3"/>
        <v>1</v>
      </c>
      <c r="G188" s="317"/>
    </row>
    <row r="189" s="1" customFormat="1" ht="15" customHeight="1" spans="1:7">
      <c r="A189" s="319" t="s">
        <v>244</v>
      </c>
      <c r="B189" s="328"/>
      <c r="C189" s="321">
        <v>1000</v>
      </c>
      <c r="D189" s="321">
        <v>1000</v>
      </c>
      <c r="E189" s="329"/>
      <c r="F189" s="316">
        <f t="shared" si="3"/>
        <v>1</v>
      </c>
      <c r="G189" s="317"/>
    </row>
    <row r="190" s="1" customFormat="1" ht="15" customHeight="1" spans="1:7">
      <c r="A190" s="319" t="s">
        <v>245</v>
      </c>
      <c r="B190" s="328"/>
      <c r="C190" s="321">
        <v>65</v>
      </c>
      <c r="D190" s="321">
        <v>65</v>
      </c>
      <c r="E190" s="329"/>
      <c r="F190" s="316">
        <f t="shared" si="3"/>
        <v>1</v>
      </c>
      <c r="G190" s="317"/>
    </row>
    <row r="191" s="292" customFormat="1" ht="15" customHeight="1" spans="1:7">
      <c r="A191" s="313" t="s">
        <v>246</v>
      </c>
      <c r="B191" s="326"/>
      <c r="C191" s="315">
        <v>105</v>
      </c>
      <c r="D191" s="315">
        <v>105</v>
      </c>
      <c r="E191" s="327"/>
      <c r="F191" s="316">
        <f t="shared" si="3"/>
        <v>1</v>
      </c>
      <c r="G191" s="317"/>
    </row>
    <row r="192" s="1" customFormat="1" ht="15" customHeight="1" spans="1:7">
      <c r="A192" s="319" t="s">
        <v>247</v>
      </c>
      <c r="B192" s="328"/>
      <c r="C192" s="321">
        <v>105</v>
      </c>
      <c r="D192" s="321">
        <v>105</v>
      </c>
      <c r="E192" s="329"/>
      <c r="F192" s="316">
        <f t="shared" si="3"/>
        <v>1</v>
      </c>
      <c r="G192" s="317"/>
    </row>
    <row r="193" s="292" customFormat="1" ht="15" customHeight="1" spans="1:7">
      <c r="A193" s="313" t="s">
        <v>248</v>
      </c>
      <c r="B193" s="326"/>
      <c r="C193" s="315">
        <v>2145</v>
      </c>
      <c r="D193" s="315">
        <v>2145</v>
      </c>
      <c r="E193" s="327">
        <v>1470</v>
      </c>
      <c r="F193" s="316">
        <f t="shared" si="3"/>
        <v>1</v>
      </c>
      <c r="G193" s="317">
        <f t="shared" si="4"/>
        <v>1.45918367346939</v>
      </c>
    </row>
    <row r="194" s="1" customFormat="1" ht="15" customHeight="1" spans="1:7">
      <c r="A194" s="319" t="s">
        <v>249</v>
      </c>
      <c r="B194" s="328"/>
      <c r="C194" s="321">
        <v>2145</v>
      </c>
      <c r="D194" s="321">
        <v>2145</v>
      </c>
      <c r="E194" s="329">
        <v>1470</v>
      </c>
      <c r="F194" s="316">
        <f t="shared" si="3"/>
        <v>1</v>
      </c>
      <c r="G194" s="317">
        <f t="shared" si="4"/>
        <v>1.45918367346939</v>
      </c>
    </row>
    <row r="195" ht="15" customHeight="1" spans="1:7">
      <c r="A195" s="313" t="s">
        <v>250</v>
      </c>
      <c r="B195" s="326">
        <f>B196</f>
        <v>440</v>
      </c>
      <c r="C195" s="315">
        <v>886</v>
      </c>
      <c r="D195" s="315">
        <v>886</v>
      </c>
      <c r="E195" s="327">
        <v>2287</v>
      </c>
      <c r="F195" s="316">
        <f t="shared" si="3"/>
        <v>1</v>
      </c>
      <c r="G195" s="317">
        <f t="shared" si="4"/>
        <v>0.387407083515522</v>
      </c>
    </row>
    <row r="196" s="1" customFormat="1" ht="15" customHeight="1" spans="1:7">
      <c r="A196" s="319" t="s">
        <v>251</v>
      </c>
      <c r="B196" s="328">
        <v>440</v>
      </c>
      <c r="C196" s="321">
        <v>886</v>
      </c>
      <c r="D196" s="321">
        <v>886</v>
      </c>
      <c r="E196" s="329">
        <v>2287</v>
      </c>
      <c r="F196" s="316">
        <f t="shared" si="3"/>
        <v>1</v>
      </c>
      <c r="G196" s="317">
        <f t="shared" si="4"/>
        <v>0.387407083515522</v>
      </c>
    </row>
    <row r="197" ht="15" customHeight="1" spans="1:7">
      <c r="A197" s="313" t="s">
        <v>252</v>
      </c>
      <c r="B197" s="326"/>
      <c r="C197" s="315">
        <v>10</v>
      </c>
      <c r="D197" s="315">
        <v>10</v>
      </c>
      <c r="E197" s="327">
        <v>25</v>
      </c>
      <c r="F197" s="316">
        <f t="shared" si="3"/>
        <v>1</v>
      </c>
      <c r="G197" s="317">
        <f t="shared" si="4"/>
        <v>0.4</v>
      </c>
    </row>
    <row r="198" s="1" customFormat="1" ht="15" customHeight="1" spans="1:7">
      <c r="A198" s="319" t="s">
        <v>253</v>
      </c>
      <c r="B198" s="328"/>
      <c r="C198" s="321">
        <v>10</v>
      </c>
      <c r="D198" s="321">
        <v>10</v>
      </c>
      <c r="E198" s="329">
        <v>25</v>
      </c>
      <c r="F198" s="316">
        <f t="shared" si="3"/>
        <v>1</v>
      </c>
      <c r="G198" s="317">
        <f t="shared" si="4"/>
        <v>0.4</v>
      </c>
    </row>
    <row r="199" ht="15" customHeight="1" spans="1:7">
      <c r="A199" s="313" t="s">
        <v>254</v>
      </c>
      <c r="B199" s="326">
        <f>B200+B212+B219</f>
        <v>2277</v>
      </c>
      <c r="C199" s="315">
        <v>2786</v>
      </c>
      <c r="D199" s="315">
        <v>2786</v>
      </c>
      <c r="E199" s="327">
        <v>5240</v>
      </c>
      <c r="F199" s="316">
        <f t="shared" ref="F199:F266" si="5">D199/C199</f>
        <v>1</v>
      </c>
      <c r="G199" s="317">
        <f t="shared" si="4"/>
        <v>0.531679389312977</v>
      </c>
    </row>
    <row r="200" ht="15" customHeight="1" spans="1:7">
      <c r="A200" s="313" t="s">
        <v>255</v>
      </c>
      <c r="B200" s="326">
        <f>B202+B203+B204+B209</f>
        <v>560</v>
      </c>
      <c r="C200" s="315">
        <v>1563</v>
      </c>
      <c r="D200" s="315">
        <v>1563</v>
      </c>
      <c r="E200" s="327">
        <v>1119</v>
      </c>
      <c r="F200" s="316">
        <f t="shared" si="5"/>
        <v>1</v>
      </c>
      <c r="G200" s="317">
        <f t="shared" si="4"/>
        <v>1.39678284182306</v>
      </c>
    </row>
    <row r="201" s="1" customFormat="1" ht="15" customHeight="1" spans="1:7">
      <c r="A201" s="319" t="s">
        <v>77</v>
      </c>
      <c r="B201" s="328"/>
      <c r="C201" s="321">
        <v>429</v>
      </c>
      <c r="D201" s="321">
        <v>429</v>
      </c>
      <c r="E201" s="329">
        <v>6767</v>
      </c>
      <c r="F201" s="316">
        <f t="shared" si="5"/>
        <v>1</v>
      </c>
      <c r="G201" s="317">
        <f t="shared" si="4"/>
        <v>0.0633958918279888</v>
      </c>
    </row>
    <row r="202" s="1" customFormat="1" customHeight="1" spans="1:7">
      <c r="A202" s="319" t="s">
        <v>256</v>
      </c>
      <c r="B202" s="328">
        <v>500</v>
      </c>
      <c r="C202" s="334">
        <v>40</v>
      </c>
      <c r="D202" s="334">
        <v>40</v>
      </c>
      <c r="E202" s="329">
        <v>500</v>
      </c>
      <c r="F202" s="316">
        <f t="shared" si="5"/>
        <v>1</v>
      </c>
      <c r="G202" s="317">
        <f t="shared" ref="G202:G265" si="6">D202/E202</f>
        <v>0.08</v>
      </c>
    </row>
    <row r="203" s="1" customFormat="1" customHeight="1" spans="1:7">
      <c r="A203" s="319" t="s">
        <v>257</v>
      </c>
      <c r="B203" s="328">
        <v>10</v>
      </c>
      <c r="C203" s="334">
        <v>110</v>
      </c>
      <c r="D203" s="334">
        <v>110</v>
      </c>
      <c r="E203" s="329">
        <v>10</v>
      </c>
      <c r="F203" s="316">
        <f t="shared" si="5"/>
        <v>1</v>
      </c>
      <c r="G203" s="317">
        <f t="shared" si="6"/>
        <v>11</v>
      </c>
    </row>
    <row r="204" s="1" customFormat="1" customHeight="1" spans="1:7">
      <c r="A204" s="319" t="s">
        <v>258</v>
      </c>
      <c r="B204" s="328">
        <v>48</v>
      </c>
      <c r="C204" s="334">
        <v>29</v>
      </c>
      <c r="D204" s="334">
        <v>29</v>
      </c>
      <c r="E204" s="329">
        <v>15</v>
      </c>
      <c r="F204" s="316">
        <f t="shared" si="5"/>
        <v>1</v>
      </c>
      <c r="G204" s="317">
        <f t="shared" si="6"/>
        <v>1.93333333333333</v>
      </c>
    </row>
    <row r="205" s="1" customFormat="1" customHeight="1" spans="1:7">
      <c r="A205" s="319" t="s">
        <v>259</v>
      </c>
      <c r="B205" s="328"/>
      <c r="C205" s="334">
        <v>324</v>
      </c>
      <c r="D205" s="334">
        <v>324</v>
      </c>
      <c r="E205" s="329">
        <v>132</v>
      </c>
      <c r="F205" s="316">
        <f t="shared" si="5"/>
        <v>1</v>
      </c>
      <c r="G205" s="317">
        <f t="shared" si="6"/>
        <v>2.45454545454545</v>
      </c>
    </row>
    <row r="206" s="1" customFormat="1" customHeight="1" spans="1:7">
      <c r="A206" s="319" t="s">
        <v>260</v>
      </c>
      <c r="B206" s="328"/>
      <c r="C206" s="334">
        <v>1</v>
      </c>
      <c r="D206" s="334">
        <v>1</v>
      </c>
      <c r="E206" s="329"/>
      <c r="F206" s="316">
        <f t="shared" si="5"/>
        <v>1</v>
      </c>
      <c r="G206" s="317"/>
    </row>
    <row r="207" s="1" customFormat="1" customHeight="1" spans="1:7">
      <c r="A207" s="319" t="s">
        <v>261</v>
      </c>
      <c r="B207" s="328"/>
      <c r="C207" s="334">
        <v>92</v>
      </c>
      <c r="D207" s="334">
        <v>92</v>
      </c>
      <c r="E207" s="329">
        <v>41</v>
      </c>
      <c r="F207" s="316">
        <f t="shared" si="5"/>
        <v>1</v>
      </c>
      <c r="G207" s="317">
        <f t="shared" si="6"/>
        <v>2.24390243902439</v>
      </c>
    </row>
    <row r="208" s="1" customFormat="1" customHeight="1" spans="1:7">
      <c r="A208" s="319" t="s">
        <v>262</v>
      </c>
      <c r="B208" s="328"/>
      <c r="C208" s="334">
        <v>35</v>
      </c>
      <c r="D208" s="334">
        <v>35</v>
      </c>
      <c r="E208" s="329">
        <v>60</v>
      </c>
      <c r="F208" s="316">
        <f t="shared" si="5"/>
        <v>1</v>
      </c>
      <c r="G208" s="317">
        <f t="shared" si="6"/>
        <v>0.583333333333333</v>
      </c>
    </row>
    <row r="209" s="1" customFormat="1" customHeight="1" spans="1:7">
      <c r="A209" s="331" t="s">
        <v>263</v>
      </c>
      <c r="B209" s="325">
        <v>2</v>
      </c>
      <c r="C209" s="334"/>
      <c r="D209" s="334"/>
      <c r="E209" s="329"/>
      <c r="F209" s="316"/>
      <c r="G209" s="317"/>
    </row>
    <row r="210" s="1" customFormat="1" customHeight="1" spans="1:7">
      <c r="A210" s="319" t="s">
        <v>264</v>
      </c>
      <c r="B210" s="328"/>
      <c r="C210" s="334">
        <v>3</v>
      </c>
      <c r="D210" s="334">
        <v>3</v>
      </c>
      <c r="E210" s="329"/>
      <c r="F210" s="316">
        <f t="shared" si="5"/>
        <v>1</v>
      </c>
      <c r="G210" s="317"/>
    </row>
    <row r="211" s="1" customFormat="1" customHeight="1" spans="1:7">
      <c r="A211" s="319" t="s">
        <v>265</v>
      </c>
      <c r="B211" s="328"/>
      <c r="C211" s="334">
        <v>500</v>
      </c>
      <c r="D211" s="334">
        <v>500</v>
      </c>
      <c r="E211" s="329">
        <v>4</v>
      </c>
      <c r="F211" s="316">
        <f t="shared" si="5"/>
        <v>1</v>
      </c>
      <c r="G211" s="317">
        <f t="shared" si="6"/>
        <v>125</v>
      </c>
    </row>
    <row r="212" s="292" customFormat="1" customHeight="1" spans="1:7">
      <c r="A212" s="313" t="s">
        <v>266</v>
      </c>
      <c r="B212" s="335">
        <f>B213+B217</f>
        <v>1520</v>
      </c>
      <c r="C212" s="336">
        <v>1413</v>
      </c>
      <c r="D212" s="336">
        <v>1192</v>
      </c>
      <c r="E212" s="327">
        <v>3898</v>
      </c>
      <c r="F212" s="316">
        <f t="shared" si="5"/>
        <v>0.843595187544232</v>
      </c>
      <c r="G212" s="317">
        <f t="shared" si="6"/>
        <v>0.305797845048743</v>
      </c>
    </row>
    <row r="213" s="292" customFormat="1" customHeight="1" spans="1:7">
      <c r="A213" s="331" t="s">
        <v>267</v>
      </c>
      <c r="B213" s="325">
        <v>1500</v>
      </c>
      <c r="C213" s="336"/>
      <c r="D213" s="336"/>
      <c r="E213" s="327"/>
      <c r="F213" s="316"/>
      <c r="G213" s="317"/>
    </row>
    <row r="214" s="1" customFormat="1" customHeight="1" spans="1:7">
      <c r="A214" s="319" t="s">
        <v>268</v>
      </c>
      <c r="B214" s="328"/>
      <c r="C214" s="334">
        <v>395</v>
      </c>
      <c r="D214" s="334">
        <v>174</v>
      </c>
      <c r="E214" s="329"/>
      <c r="F214" s="316">
        <f t="shared" si="5"/>
        <v>0.440506329113924</v>
      </c>
      <c r="G214" s="317"/>
    </row>
    <row r="215" s="1" customFormat="1" customHeight="1" spans="1:7">
      <c r="A215" s="319" t="s">
        <v>269</v>
      </c>
      <c r="B215" s="328"/>
      <c r="C215" s="334">
        <v>10</v>
      </c>
      <c r="D215" s="334">
        <v>10</v>
      </c>
      <c r="E215" s="329">
        <v>5</v>
      </c>
      <c r="F215" s="316">
        <f t="shared" si="5"/>
        <v>1</v>
      </c>
      <c r="G215" s="317">
        <f t="shared" si="6"/>
        <v>2</v>
      </c>
    </row>
    <row r="216" s="1" customFormat="1" customHeight="1" spans="1:7">
      <c r="A216" s="319" t="s">
        <v>270</v>
      </c>
      <c r="B216" s="328"/>
      <c r="C216" s="334">
        <v>34</v>
      </c>
      <c r="D216" s="334">
        <v>34</v>
      </c>
      <c r="E216" s="329"/>
      <c r="F216" s="316">
        <f t="shared" si="5"/>
        <v>1</v>
      </c>
      <c r="G216" s="317"/>
    </row>
    <row r="217" s="1" customFormat="1" customHeight="1" spans="1:7">
      <c r="A217" s="319" t="s">
        <v>271</v>
      </c>
      <c r="B217" s="328">
        <v>20</v>
      </c>
      <c r="C217" s="334">
        <v>121</v>
      </c>
      <c r="D217" s="334">
        <v>121</v>
      </c>
      <c r="E217" s="329">
        <v>20</v>
      </c>
      <c r="F217" s="316">
        <f t="shared" si="5"/>
        <v>1</v>
      </c>
      <c r="G217" s="317">
        <f t="shared" si="6"/>
        <v>6.05</v>
      </c>
    </row>
    <row r="218" s="1" customFormat="1" customHeight="1" spans="1:7">
      <c r="A218" s="319" t="s">
        <v>272</v>
      </c>
      <c r="B218" s="328"/>
      <c r="C218" s="334">
        <v>853</v>
      </c>
      <c r="D218" s="334">
        <v>853</v>
      </c>
      <c r="E218" s="329">
        <v>1463</v>
      </c>
      <c r="F218" s="316">
        <f t="shared" si="5"/>
        <v>1</v>
      </c>
      <c r="G218" s="317">
        <f t="shared" si="6"/>
        <v>0.583048530416951</v>
      </c>
    </row>
    <row r="219" s="292" customFormat="1" customHeight="1" spans="1:7">
      <c r="A219" s="313" t="s">
        <v>273</v>
      </c>
      <c r="B219" s="335">
        <f>B220+B221+B222</f>
        <v>197</v>
      </c>
      <c r="C219" s="336">
        <v>11</v>
      </c>
      <c r="D219" s="336">
        <v>11</v>
      </c>
      <c r="E219" s="327">
        <v>223</v>
      </c>
      <c r="F219" s="316">
        <f t="shared" si="5"/>
        <v>1</v>
      </c>
      <c r="G219" s="317">
        <f t="shared" si="6"/>
        <v>0.0493273542600897</v>
      </c>
    </row>
    <row r="220" s="292" customFormat="1" customHeight="1" spans="1:7">
      <c r="A220" s="319" t="s">
        <v>274</v>
      </c>
      <c r="B220" s="325">
        <v>95</v>
      </c>
      <c r="C220" s="336"/>
      <c r="D220" s="336"/>
      <c r="E220" s="327"/>
      <c r="F220" s="316"/>
      <c r="G220" s="317"/>
    </row>
    <row r="221" s="1" customFormat="1" customHeight="1" spans="1:7">
      <c r="A221" s="319" t="s">
        <v>275</v>
      </c>
      <c r="B221" s="325">
        <v>100</v>
      </c>
      <c r="C221" s="334">
        <v>2</v>
      </c>
      <c r="D221" s="334">
        <v>2</v>
      </c>
      <c r="E221" s="329">
        <v>97</v>
      </c>
      <c r="F221" s="316">
        <f t="shared" si="5"/>
        <v>1</v>
      </c>
      <c r="G221" s="317">
        <f t="shared" si="6"/>
        <v>0.0206185567010309</v>
      </c>
    </row>
    <row r="222" s="1" customFormat="1" customHeight="1" spans="1:7">
      <c r="A222" s="319" t="s">
        <v>276</v>
      </c>
      <c r="B222" s="328">
        <v>2</v>
      </c>
      <c r="C222" s="334">
        <v>3</v>
      </c>
      <c r="D222" s="334">
        <v>3</v>
      </c>
      <c r="E222" s="329">
        <v>2</v>
      </c>
      <c r="F222" s="316">
        <f t="shared" si="5"/>
        <v>1</v>
      </c>
      <c r="G222" s="317">
        <f t="shared" si="6"/>
        <v>1.5</v>
      </c>
    </row>
    <row r="223" s="1" customFormat="1" customHeight="1" spans="1:7">
      <c r="A223" s="319" t="s">
        <v>277</v>
      </c>
      <c r="B223" s="328"/>
      <c r="C223" s="334">
        <v>6</v>
      </c>
      <c r="D223" s="334">
        <v>6</v>
      </c>
      <c r="E223" s="329">
        <v>31</v>
      </c>
      <c r="F223" s="316">
        <f t="shared" si="5"/>
        <v>1</v>
      </c>
      <c r="G223" s="317">
        <f t="shared" si="6"/>
        <v>0.193548387096774</v>
      </c>
    </row>
    <row r="224" s="292" customFormat="1" customHeight="1" spans="1:7">
      <c r="A224" s="313" t="s">
        <v>278</v>
      </c>
      <c r="B224" s="335"/>
      <c r="C224" s="336">
        <v>20</v>
      </c>
      <c r="D224" s="336">
        <v>20</v>
      </c>
      <c r="E224" s="327"/>
      <c r="F224" s="316">
        <f t="shared" si="5"/>
        <v>1</v>
      </c>
      <c r="G224" s="317"/>
    </row>
    <row r="225" s="1" customFormat="1" customHeight="1" spans="1:7">
      <c r="A225" s="319" t="s">
        <v>279</v>
      </c>
      <c r="B225" s="328"/>
      <c r="C225" s="334">
        <v>20</v>
      </c>
      <c r="D225" s="334">
        <v>20</v>
      </c>
      <c r="E225" s="329"/>
      <c r="F225" s="316">
        <f t="shared" si="5"/>
        <v>1</v>
      </c>
      <c r="G225" s="317"/>
    </row>
    <row r="226" s="292" customFormat="1" customHeight="1" spans="1:7">
      <c r="A226" s="313" t="s">
        <v>280</v>
      </c>
      <c r="B226" s="335">
        <f>B227+B231</f>
        <v>1033</v>
      </c>
      <c r="C226" s="336">
        <v>27749</v>
      </c>
      <c r="D226" s="336">
        <v>27749</v>
      </c>
      <c r="E226" s="327">
        <v>1262</v>
      </c>
      <c r="F226" s="316">
        <f t="shared" si="5"/>
        <v>1</v>
      </c>
      <c r="G226" s="317">
        <f t="shared" si="6"/>
        <v>21.9881141045959</v>
      </c>
    </row>
    <row r="227" s="292" customFormat="1" customHeight="1" spans="1:7">
      <c r="A227" s="313" t="s">
        <v>281</v>
      </c>
      <c r="B227" s="335">
        <f>B229+B230</f>
        <v>430</v>
      </c>
      <c r="C227" s="336">
        <v>658</v>
      </c>
      <c r="D227" s="336">
        <v>658</v>
      </c>
      <c r="E227" s="327">
        <v>659</v>
      </c>
      <c r="F227" s="316">
        <f t="shared" si="5"/>
        <v>1</v>
      </c>
      <c r="G227" s="317">
        <f t="shared" si="6"/>
        <v>0.998482549317147</v>
      </c>
    </row>
    <row r="228" s="1" customFormat="1" customHeight="1" spans="1:7">
      <c r="A228" s="319" t="s">
        <v>282</v>
      </c>
      <c r="B228" s="328"/>
      <c r="C228" s="334">
        <v>351</v>
      </c>
      <c r="D228" s="334">
        <v>351</v>
      </c>
      <c r="E228" s="329">
        <v>324</v>
      </c>
      <c r="F228" s="316">
        <f t="shared" si="5"/>
        <v>1</v>
      </c>
      <c r="G228" s="317">
        <f t="shared" si="6"/>
        <v>1.08333333333333</v>
      </c>
    </row>
    <row r="229" s="1" customFormat="1" customHeight="1" spans="1:7">
      <c r="A229" s="319" t="s">
        <v>283</v>
      </c>
      <c r="B229" s="328">
        <v>93</v>
      </c>
      <c r="C229" s="334">
        <v>58</v>
      </c>
      <c r="D229" s="334">
        <v>58</v>
      </c>
      <c r="E229" s="329">
        <v>78</v>
      </c>
      <c r="F229" s="316">
        <f t="shared" si="5"/>
        <v>1</v>
      </c>
      <c r="G229" s="317">
        <f t="shared" si="6"/>
        <v>0.743589743589744</v>
      </c>
    </row>
    <row r="230" s="1" customFormat="1" customHeight="1" spans="1:7">
      <c r="A230" s="319" t="s">
        <v>284</v>
      </c>
      <c r="B230" s="328">
        <v>337</v>
      </c>
      <c r="C230" s="334">
        <v>249</v>
      </c>
      <c r="D230" s="334">
        <v>249</v>
      </c>
      <c r="E230" s="329">
        <v>257</v>
      </c>
      <c r="F230" s="316">
        <f t="shared" si="5"/>
        <v>1</v>
      </c>
      <c r="G230" s="317">
        <f t="shared" si="6"/>
        <v>0.968871595330739</v>
      </c>
    </row>
    <row r="231" s="292" customFormat="1" customHeight="1" spans="1:7">
      <c r="A231" s="313" t="s">
        <v>285</v>
      </c>
      <c r="B231" s="335">
        <f>B232</f>
        <v>603</v>
      </c>
      <c r="C231" s="336">
        <v>17091</v>
      </c>
      <c r="D231" s="336">
        <v>17091</v>
      </c>
      <c r="E231" s="327">
        <v>603</v>
      </c>
      <c r="F231" s="316">
        <f t="shared" si="5"/>
        <v>1</v>
      </c>
      <c r="G231" s="317">
        <f t="shared" si="6"/>
        <v>28.3432835820896</v>
      </c>
    </row>
    <row r="232" s="292" customFormat="1" customHeight="1" spans="1:7">
      <c r="A232" s="319" t="s">
        <v>286</v>
      </c>
      <c r="B232" s="337">
        <v>603</v>
      </c>
      <c r="C232" s="336"/>
      <c r="D232" s="336"/>
      <c r="E232" s="327"/>
      <c r="F232" s="316"/>
      <c r="G232" s="317"/>
    </row>
    <row r="233" s="1" customFormat="1" customHeight="1" spans="1:7">
      <c r="A233" s="319" t="s">
        <v>287</v>
      </c>
      <c r="B233" s="328"/>
      <c r="C233" s="334">
        <v>17091</v>
      </c>
      <c r="D233" s="334">
        <v>17091</v>
      </c>
      <c r="E233" s="329"/>
      <c r="F233" s="316">
        <f t="shared" si="5"/>
        <v>1</v>
      </c>
      <c r="G233" s="317"/>
    </row>
    <row r="234" s="292" customFormat="1" customHeight="1" spans="1:7">
      <c r="A234" s="313" t="s">
        <v>288</v>
      </c>
      <c r="B234" s="335"/>
      <c r="C234" s="336">
        <v>10000</v>
      </c>
      <c r="D234" s="336">
        <v>10000</v>
      </c>
      <c r="E234" s="327"/>
      <c r="F234" s="316">
        <f t="shared" si="5"/>
        <v>1</v>
      </c>
      <c r="G234" s="317"/>
    </row>
    <row r="235" s="1" customFormat="1" customHeight="1" spans="1:7">
      <c r="A235" s="319" t="s">
        <v>289</v>
      </c>
      <c r="B235" s="328"/>
      <c r="C235" s="334">
        <v>10000</v>
      </c>
      <c r="D235" s="334">
        <v>10000</v>
      </c>
      <c r="E235" s="329"/>
      <c r="F235" s="316">
        <f t="shared" si="5"/>
        <v>1</v>
      </c>
      <c r="G235" s="317"/>
    </row>
    <row r="236" s="292" customFormat="1" customHeight="1" spans="1:7">
      <c r="A236" s="313" t="s">
        <v>290</v>
      </c>
      <c r="B236" s="335"/>
      <c r="C236" s="336">
        <v>1530</v>
      </c>
      <c r="D236" s="336">
        <v>1530</v>
      </c>
      <c r="E236" s="327">
        <v>47</v>
      </c>
      <c r="F236" s="316">
        <f t="shared" si="5"/>
        <v>1</v>
      </c>
      <c r="G236" s="317">
        <f t="shared" si="6"/>
        <v>32.5531914893617</v>
      </c>
    </row>
    <row r="237" s="292" customFormat="1" customHeight="1" spans="1:7">
      <c r="A237" s="313" t="s">
        <v>291</v>
      </c>
      <c r="B237" s="335"/>
      <c r="C237" s="336">
        <v>4</v>
      </c>
      <c r="D237" s="336">
        <v>4</v>
      </c>
      <c r="E237" s="327">
        <v>47</v>
      </c>
      <c r="F237" s="316">
        <f t="shared" si="5"/>
        <v>1</v>
      </c>
      <c r="G237" s="317">
        <f t="shared" si="6"/>
        <v>0.0851063829787234</v>
      </c>
    </row>
    <row r="238" s="1" customFormat="1" customHeight="1" spans="1:7">
      <c r="A238" s="319" t="s">
        <v>292</v>
      </c>
      <c r="B238" s="328"/>
      <c r="C238" s="334">
        <v>4</v>
      </c>
      <c r="D238" s="334">
        <v>4</v>
      </c>
      <c r="E238" s="329">
        <v>47</v>
      </c>
      <c r="F238" s="316">
        <f t="shared" si="5"/>
        <v>1</v>
      </c>
      <c r="G238" s="317">
        <f t="shared" si="6"/>
        <v>0.0851063829787234</v>
      </c>
    </row>
    <row r="239" s="292" customFormat="1" customHeight="1" spans="1:7">
      <c r="A239" s="313" t="s">
        <v>293</v>
      </c>
      <c r="B239" s="335"/>
      <c r="C239" s="336">
        <v>10</v>
      </c>
      <c r="D239" s="336">
        <v>10</v>
      </c>
      <c r="E239" s="327"/>
      <c r="F239" s="316">
        <f t="shared" si="5"/>
        <v>1</v>
      </c>
      <c r="G239" s="317"/>
    </row>
    <row r="240" s="1" customFormat="1" customHeight="1" spans="1:7">
      <c r="A240" s="319" t="s">
        <v>294</v>
      </c>
      <c r="B240" s="328"/>
      <c r="C240" s="334">
        <v>10</v>
      </c>
      <c r="D240" s="334">
        <v>10</v>
      </c>
      <c r="E240" s="329"/>
      <c r="F240" s="316">
        <f t="shared" si="5"/>
        <v>1</v>
      </c>
      <c r="G240" s="317"/>
    </row>
    <row r="241" s="292" customFormat="1" customHeight="1" spans="1:7">
      <c r="A241" s="313" t="s">
        <v>295</v>
      </c>
      <c r="B241" s="335"/>
      <c r="C241" s="336">
        <v>1516</v>
      </c>
      <c r="D241" s="336">
        <v>1516</v>
      </c>
      <c r="E241" s="327"/>
      <c r="F241" s="316">
        <f t="shared" si="5"/>
        <v>1</v>
      </c>
      <c r="G241" s="317"/>
    </row>
    <row r="242" s="1" customFormat="1" customHeight="1" spans="1:7">
      <c r="A242" s="319" t="s">
        <v>296</v>
      </c>
      <c r="B242" s="328"/>
      <c r="C242" s="334">
        <v>1516</v>
      </c>
      <c r="D242" s="334">
        <v>1516</v>
      </c>
      <c r="E242" s="329"/>
      <c r="F242" s="316">
        <f t="shared" si="5"/>
        <v>1</v>
      </c>
      <c r="G242" s="317"/>
    </row>
    <row r="243" s="292" customFormat="1" customHeight="1" spans="1:7">
      <c r="A243" s="313" t="s">
        <v>297</v>
      </c>
      <c r="B243" s="335">
        <f>B247</f>
        <v>6000</v>
      </c>
      <c r="C243" s="336">
        <v>20771</v>
      </c>
      <c r="D243" s="336">
        <v>20156</v>
      </c>
      <c r="E243" s="327">
        <v>3820</v>
      </c>
      <c r="F243" s="316">
        <f t="shared" si="5"/>
        <v>0.970391411102017</v>
      </c>
      <c r="G243" s="317">
        <f t="shared" si="6"/>
        <v>5.27643979057592</v>
      </c>
    </row>
    <row r="244" s="292" customFormat="1" customHeight="1" spans="1:7">
      <c r="A244" s="313" t="s">
        <v>298</v>
      </c>
      <c r="B244" s="335"/>
      <c r="C244" s="336">
        <f>4780+600</f>
        <v>5380</v>
      </c>
      <c r="D244" s="336">
        <v>4780</v>
      </c>
      <c r="E244" s="327">
        <v>100</v>
      </c>
      <c r="F244" s="316">
        <f t="shared" si="5"/>
        <v>0.888475836431227</v>
      </c>
      <c r="G244" s="317">
        <f t="shared" si="6"/>
        <v>47.8</v>
      </c>
    </row>
    <row r="245" s="1" customFormat="1" customHeight="1" spans="1:7">
      <c r="A245" s="319" t="s">
        <v>299</v>
      </c>
      <c r="B245" s="328"/>
      <c r="C245" s="334">
        <v>4780</v>
      </c>
      <c r="D245" s="334">
        <v>4780</v>
      </c>
      <c r="E245" s="329">
        <v>100</v>
      </c>
      <c r="F245" s="316">
        <f t="shared" si="5"/>
        <v>1</v>
      </c>
      <c r="G245" s="317">
        <f t="shared" si="6"/>
        <v>47.8</v>
      </c>
    </row>
    <row r="246" s="1" customFormat="1" customHeight="1" spans="1:7">
      <c r="A246" s="319" t="s">
        <v>300</v>
      </c>
      <c r="B246" s="328"/>
      <c r="C246" s="334">
        <v>600</v>
      </c>
      <c r="D246" s="334"/>
      <c r="E246" s="329"/>
      <c r="F246" s="316">
        <f t="shared" si="5"/>
        <v>0</v>
      </c>
      <c r="G246" s="317"/>
    </row>
    <row r="247" s="292" customFormat="1" customHeight="1" spans="1:7">
      <c r="A247" s="313" t="s">
        <v>301</v>
      </c>
      <c r="B247" s="335">
        <f>B248</f>
        <v>6000</v>
      </c>
      <c r="C247" s="336">
        <v>15391</v>
      </c>
      <c r="D247" s="336">
        <v>15376</v>
      </c>
      <c r="E247" s="327">
        <v>3720</v>
      </c>
      <c r="F247" s="316">
        <f t="shared" si="5"/>
        <v>0.99902540445715</v>
      </c>
      <c r="G247" s="317">
        <f t="shared" si="6"/>
        <v>4.13333333333333</v>
      </c>
    </row>
    <row r="248" s="1" customFormat="1" customHeight="1" spans="1:7">
      <c r="A248" s="319" t="s">
        <v>302</v>
      </c>
      <c r="B248" s="328">
        <v>6000</v>
      </c>
      <c r="C248" s="334">
        <v>15264</v>
      </c>
      <c r="D248" s="334">
        <v>15264</v>
      </c>
      <c r="E248" s="329">
        <v>3720</v>
      </c>
      <c r="F248" s="316">
        <f t="shared" si="5"/>
        <v>1</v>
      </c>
      <c r="G248" s="317">
        <f t="shared" si="6"/>
        <v>4.10322580645161</v>
      </c>
    </row>
    <row r="249" s="1" customFormat="1" customHeight="1" spans="1:7">
      <c r="A249" s="319" t="s">
        <v>303</v>
      </c>
      <c r="B249" s="328"/>
      <c r="C249" s="334">
        <v>127</v>
      </c>
      <c r="D249" s="334">
        <v>112</v>
      </c>
      <c r="E249" s="329"/>
      <c r="F249" s="316">
        <f t="shared" si="5"/>
        <v>0.881889763779528</v>
      </c>
      <c r="G249" s="317"/>
    </row>
    <row r="250" s="292" customFormat="1" customHeight="1" spans="1:7">
      <c r="A250" s="313" t="s">
        <v>304</v>
      </c>
      <c r="B250" s="335"/>
      <c r="C250" s="336">
        <v>1739</v>
      </c>
      <c r="D250" s="336">
        <v>1739</v>
      </c>
      <c r="E250" s="327"/>
      <c r="F250" s="316">
        <f t="shared" si="5"/>
        <v>1</v>
      </c>
      <c r="G250" s="317"/>
    </row>
    <row r="251" s="292" customFormat="1" customHeight="1" spans="1:7">
      <c r="A251" s="313" t="s">
        <v>305</v>
      </c>
      <c r="B251" s="335"/>
      <c r="C251" s="336">
        <v>1739</v>
      </c>
      <c r="D251" s="336">
        <v>1739</v>
      </c>
      <c r="E251" s="327"/>
      <c r="F251" s="316">
        <f t="shared" si="5"/>
        <v>1</v>
      </c>
      <c r="G251" s="317"/>
    </row>
    <row r="252" s="1" customFormat="1" customHeight="1" spans="1:7">
      <c r="A252" s="319" t="s">
        <v>77</v>
      </c>
      <c r="B252" s="328"/>
      <c r="C252" s="334">
        <v>1739</v>
      </c>
      <c r="D252" s="334">
        <v>1739</v>
      </c>
      <c r="E252" s="329">
        <v>6767</v>
      </c>
      <c r="F252" s="316">
        <f t="shared" si="5"/>
        <v>1</v>
      </c>
      <c r="G252" s="317">
        <f t="shared" si="6"/>
        <v>0.256982414659376</v>
      </c>
    </row>
    <row r="253" s="292" customFormat="1" customHeight="1" spans="1:7">
      <c r="A253" s="313" t="s">
        <v>306</v>
      </c>
      <c r="B253" s="335">
        <f>B254+B256</f>
        <v>3358</v>
      </c>
      <c r="C253" s="336">
        <v>9679</v>
      </c>
      <c r="D253" s="336">
        <v>9679</v>
      </c>
      <c r="E253" s="327">
        <v>5189</v>
      </c>
      <c r="F253" s="316">
        <f t="shared" si="5"/>
        <v>1</v>
      </c>
      <c r="G253" s="317">
        <f t="shared" si="6"/>
        <v>1.86529196376951</v>
      </c>
    </row>
    <row r="254" s="292" customFormat="1" customHeight="1" spans="1:7">
      <c r="A254" s="313" t="s">
        <v>307</v>
      </c>
      <c r="B254" s="335">
        <f>B255</f>
        <v>1888</v>
      </c>
      <c r="C254" s="336">
        <v>7854</v>
      </c>
      <c r="D254" s="336">
        <v>7854</v>
      </c>
      <c r="E254" s="327">
        <v>4062</v>
      </c>
      <c r="F254" s="316">
        <f t="shared" si="5"/>
        <v>1</v>
      </c>
      <c r="G254" s="317">
        <f t="shared" si="6"/>
        <v>1.93353028064993</v>
      </c>
    </row>
    <row r="255" s="1" customFormat="1" customHeight="1" spans="1:7">
      <c r="A255" s="319" t="s">
        <v>308</v>
      </c>
      <c r="B255" s="328">
        <v>1888</v>
      </c>
      <c r="C255" s="334">
        <v>7854</v>
      </c>
      <c r="D255" s="334">
        <v>7854</v>
      </c>
      <c r="E255" s="329">
        <v>3367</v>
      </c>
      <c r="F255" s="316">
        <f t="shared" si="5"/>
        <v>1</v>
      </c>
      <c r="G255" s="317">
        <f t="shared" si="6"/>
        <v>2.33264033264033</v>
      </c>
    </row>
    <row r="256" s="292" customFormat="1" customHeight="1" spans="1:7">
      <c r="A256" s="313" t="s">
        <v>309</v>
      </c>
      <c r="B256" s="335">
        <f>B257</f>
        <v>1470</v>
      </c>
      <c r="C256" s="336">
        <v>1825</v>
      </c>
      <c r="D256" s="336">
        <v>1825</v>
      </c>
      <c r="E256" s="327">
        <v>1127</v>
      </c>
      <c r="F256" s="316">
        <f t="shared" si="5"/>
        <v>1</v>
      </c>
      <c r="G256" s="317">
        <f t="shared" si="6"/>
        <v>1.61934338952972</v>
      </c>
    </row>
    <row r="257" s="1" customFormat="1" customHeight="1" spans="1:7">
      <c r="A257" s="319" t="s">
        <v>310</v>
      </c>
      <c r="B257" s="328">
        <v>1470</v>
      </c>
      <c r="C257" s="334">
        <v>1825</v>
      </c>
      <c r="D257" s="334">
        <v>1825</v>
      </c>
      <c r="E257" s="329">
        <v>1127</v>
      </c>
      <c r="F257" s="316">
        <f t="shared" si="5"/>
        <v>1</v>
      </c>
      <c r="G257" s="317">
        <f t="shared" si="6"/>
        <v>1.61934338952972</v>
      </c>
    </row>
    <row r="258" s="292" customFormat="1" customHeight="1" spans="1:7">
      <c r="A258" s="313" t="s">
        <v>311</v>
      </c>
      <c r="B258" s="335">
        <f>B262</f>
        <v>1370</v>
      </c>
      <c r="C258" s="336">
        <v>1681</v>
      </c>
      <c r="D258" s="336">
        <v>1681</v>
      </c>
      <c r="E258" s="327"/>
      <c r="F258" s="316">
        <f t="shared" si="5"/>
        <v>1</v>
      </c>
      <c r="G258" s="317"/>
    </row>
    <row r="259" s="292" customFormat="1" customHeight="1" spans="1:7">
      <c r="A259" s="313" t="s">
        <v>312</v>
      </c>
      <c r="B259" s="335"/>
      <c r="C259" s="336">
        <v>245</v>
      </c>
      <c r="D259" s="336">
        <v>245</v>
      </c>
      <c r="E259" s="327"/>
      <c r="F259" s="316">
        <f t="shared" si="5"/>
        <v>1</v>
      </c>
      <c r="G259" s="317"/>
    </row>
    <row r="260" s="1" customFormat="1" customHeight="1" spans="1:7">
      <c r="A260" s="319" t="s">
        <v>313</v>
      </c>
      <c r="B260" s="328"/>
      <c r="C260" s="334">
        <v>215</v>
      </c>
      <c r="D260" s="334">
        <v>215</v>
      </c>
      <c r="E260" s="329"/>
      <c r="F260" s="316">
        <f t="shared" si="5"/>
        <v>1</v>
      </c>
      <c r="G260" s="317"/>
    </row>
    <row r="261" s="1" customFormat="1" customHeight="1" spans="1:7">
      <c r="A261" s="319" t="s">
        <v>314</v>
      </c>
      <c r="B261" s="328"/>
      <c r="C261" s="334">
        <v>30</v>
      </c>
      <c r="D261" s="334">
        <v>30</v>
      </c>
      <c r="E261" s="329"/>
      <c r="F261" s="316">
        <f t="shared" si="5"/>
        <v>1</v>
      </c>
      <c r="G261" s="317"/>
    </row>
    <row r="262" s="292" customFormat="1" customHeight="1" spans="1:7">
      <c r="A262" s="313" t="s">
        <v>315</v>
      </c>
      <c r="B262" s="335">
        <f>B263+B264</f>
        <v>1370</v>
      </c>
      <c r="C262" s="336">
        <v>1409</v>
      </c>
      <c r="D262" s="336">
        <v>1409</v>
      </c>
      <c r="E262" s="327"/>
      <c r="F262" s="316">
        <f t="shared" si="5"/>
        <v>1</v>
      </c>
      <c r="G262" s="317"/>
    </row>
    <row r="263" s="1" customFormat="1" customHeight="1" spans="1:7">
      <c r="A263" s="319" t="s">
        <v>74</v>
      </c>
      <c r="B263" s="325">
        <v>764</v>
      </c>
      <c r="C263" s="334">
        <v>810</v>
      </c>
      <c r="D263" s="334">
        <v>810</v>
      </c>
      <c r="E263" s="329">
        <v>2394</v>
      </c>
      <c r="F263" s="316">
        <f t="shared" si="5"/>
        <v>1</v>
      </c>
      <c r="G263" s="317">
        <f t="shared" si="6"/>
        <v>0.338345864661654</v>
      </c>
    </row>
    <row r="264" s="1" customFormat="1" customHeight="1" spans="1:7">
      <c r="A264" s="319" t="s">
        <v>316</v>
      </c>
      <c r="B264" s="325">
        <v>606</v>
      </c>
      <c r="C264" s="334">
        <v>599</v>
      </c>
      <c r="D264" s="334">
        <v>599</v>
      </c>
      <c r="E264" s="329"/>
      <c r="F264" s="316">
        <f t="shared" si="5"/>
        <v>1</v>
      </c>
      <c r="G264" s="317"/>
    </row>
    <row r="265" s="292" customFormat="1" customHeight="1" spans="1:7">
      <c r="A265" s="313" t="s">
        <v>317</v>
      </c>
      <c r="B265" s="335"/>
      <c r="C265" s="336">
        <v>27</v>
      </c>
      <c r="D265" s="336">
        <v>27</v>
      </c>
      <c r="E265" s="327"/>
      <c r="F265" s="316">
        <f t="shared" si="5"/>
        <v>1</v>
      </c>
      <c r="G265" s="317"/>
    </row>
    <row r="266" s="1" customFormat="1" customHeight="1" spans="1:7">
      <c r="A266" s="319" t="s">
        <v>318</v>
      </c>
      <c r="B266" s="328"/>
      <c r="C266" s="334">
        <v>27</v>
      </c>
      <c r="D266" s="334">
        <v>27</v>
      </c>
      <c r="E266" s="329">
        <v>2</v>
      </c>
      <c r="F266" s="316">
        <f t="shared" si="5"/>
        <v>1</v>
      </c>
      <c r="G266" s="317">
        <f>D266/E266</f>
        <v>13.5</v>
      </c>
    </row>
    <row r="267" s="292" customFormat="1" customHeight="1" spans="1:7">
      <c r="A267" s="313" t="s">
        <v>319</v>
      </c>
      <c r="B267" s="335"/>
      <c r="C267" s="336">
        <v>2997</v>
      </c>
      <c r="D267" s="336">
        <v>2997</v>
      </c>
      <c r="E267" s="327">
        <v>20</v>
      </c>
      <c r="F267" s="316">
        <f>D267/C267</f>
        <v>1</v>
      </c>
      <c r="G267" s="317">
        <f>D267/E267</f>
        <v>149.85</v>
      </c>
    </row>
    <row r="268" s="292" customFormat="1" customHeight="1" spans="1:7">
      <c r="A268" s="313" t="s">
        <v>320</v>
      </c>
      <c r="B268" s="335"/>
      <c r="C268" s="336">
        <v>2997</v>
      </c>
      <c r="D268" s="336">
        <v>2997</v>
      </c>
      <c r="E268" s="327">
        <v>20</v>
      </c>
      <c r="F268" s="316">
        <f>D268/C268</f>
        <v>1</v>
      </c>
      <c r="G268" s="317">
        <f>D268/E268</f>
        <v>149.85</v>
      </c>
    </row>
    <row r="269" s="1" customFormat="1" customHeight="1" spans="1:7">
      <c r="A269" s="319" t="s">
        <v>321</v>
      </c>
      <c r="B269" s="328"/>
      <c r="C269" s="334">
        <v>2997</v>
      </c>
      <c r="D269" s="334">
        <v>2997</v>
      </c>
      <c r="E269" s="329">
        <v>20</v>
      </c>
      <c r="F269" s="316">
        <f>D269/C269</f>
        <v>1</v>
      </c>
      <c r="G269" s="317">
        <f>D269/E269</f>
        <v>149.85</v>
      </c>
    </row>
    <row r="270" s="292" customFormat="1" customHeight="1" spans="1:7">
      <c r="A270" s="313" t="s">
        <v>322</v>
      </c>
      <c r="B270" s="326">
        <f>B271</f>
        <v>1137</v>
      </c>
      <c r="C270" s="336"/>
      <c r="D270" s="336"/>
      <c r="E270" s="327"/>
      <c r="F270" s="316"/>
      <c r="G270" s="317"/>
    </row>
    <row r="271" s="1" customFormat="1" customHeight="1" spans="1:7">
      <c r="A271" s="319" t="s">
        <v>322</v>
      </c>
      <c r="B271" s="328">
        <v>1137</v>
      </c>
      <c r="C271" s="334"/>
      <c r="D271" s="334"/>
      <c r="E271" s="329"/>
      <c r="F271" s="316"/>
      <c r="G271" s="317"/>
    </row>
    <row r="272" s="292" customFormat="1" customHeight="1" spans="1:7">
      <c r="A272" s="313" t="s">
        <v>323</v>
      </c>
      <c r="B272" s="335">
        <f>B273</f>
        <v>312</v>
      </c>
      <c r="C272" s="336">
        <v>278</v>
      </c>
      <c r="D272" s="336">
        <v>278</v>
      </c>
      <c r="E272" s="327">
        <v>198</v>
      </c>
      <c r="F272" s="316">
        <f>D272/C272</f>
        <v>1</v>
      </c>
      <c r="G272" s="317">
        <f>D272/E272</f>
        <v>1.4040404040404</v>
      </c>
    </row>
    <row r="273" s="292" customFormat="1" customHeight="1" spans="1:7">
      <c r="A273" s="313" t="s">
        <v>324</v>
      </c>
      <c r="B273" s="335">
        <f>B274</f>
        <v>312</v>
      </c>
      <c r="C273" s="336">
        <v>278</v>
      </c>
      <c r="D273" s="336">
        <v>278</v>
      </c>
      <c r="E273" s="327">
        <v>198</v>
      </c>
      <c r="F273" s="316">
        <f>D273/C273</f>
        <v>1</v>
      </c>
      <c r="G273" s="317">
        <f>D273/E273</f>
        <v>1.4040404040404</v>
      </c>
    </row>
    <row r="274" s="1" customFormat="1" customHeight="1" spans="1:7">
      <c r="A274" s="319" t="s">
        <v>325</v>
      </c>
      <c r="B274" s="328">
        <v>312</v>
      </c>
      <c r="C274" s="334">
        <v>278</v>
      </c>
      <c r="D274" s="334">
        <v>278</v>
      </c>
      <c r="E274" s="329">
        <v>198</v>
      </c>
      <c r="F274" s="316">
        <f>D274/C274</f>
        <v>1</v>
      </c>
      <c r="G274" s="317">
        <f>D274/E274</f>
        <v>1.4040404040404</v>
      </c>
    </row>
    <row r="275" s="292" customFormat="1" customHeight="1" spans="1:7">
      <c r="A275" s="313" t="s">
        <v>326</v>
      </c>
      <c r="B275" s="335">
        <f>B276</f>
        <v>3</v>
      </c>
      <c r="C275" s="336">
        <v>1</v>
      </c>
      <c r="D275" s="336">
        <v>1</v>
      </c>
      <c r="E275" s="327">
        <v>2</v>
      </c>
      <c r="F275" s="316">
        <f>D275/C275</f>
        <v>1</v>
      </c>
      <c r="G275" s="317">
        <f>D275/E275</f>
        <v>0.5</v>
      </c>
    </row>
    <row r="276" s="292" customFormat="1" customHeight="1" spans="1:7">
      <c r="A276" s="338" t="s">
        <v>327</v>
      </c>
      <c r="B276" s="339">
        <v>3</v>
      </c>
      <c r="C276" s="340">
        <v>1</v>
      </c>
      <c r="D276" s="340">
        <v>1</v>
      </c>
      <c r="E276" s="341">
        <v>2</v>
      </c>
      <c r="F276" s="342">
        <f>D276/C276</f>
        <v>1</v>
      </c>
      <c r="G276" s="343">
        <f>D276/E276</f>
        <v>0.5</v>
      </c>
    </row>
  </sheetData>
  <autoFilter ref="A4:G276">
    <extLst/>
  </autoFilter>
  <mergeCells count="6">
    <mergeCell ref="A2:G2"/>
    <mergeCell ref="F3:G3"/>
    <mergeCell ref="B4:D4"/>
    <mergeCell ref="F4:G4"/>
    <mergeCell ref="A4:A5"/>
    <mergeCell ref="E4:E5"/>
  </mergeCells>
  <printOptions horizontalCentered="1"/>
  <pageMargins left="0.751388888888889" right="0.751388888888889" top="0.590277777777778" bottom="0.393055555555556" header="0.5" footer="0.5"/>
  <pageSetup paperSize="9" scale="9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X33"/>
  <sheetViews>
    <sheetView showZeros="0" view="pageBreakPreview" zoomScaleNormal="100" zoomScaleSheetLayoutView="100" topLeftCell="A7" workbookViewId="0">
      <selection activeCell="BL5" sqref="BL5"/>
    </sheetView>
  </sheetViews>
  <sheetFormatPr defaultColWidth="7.83333333333333" defaultRowHeight="15.6"/>
  <cols>
    <col min="1" max="1" width="22.6296296296296" style="256" customWidth="1"/>
    <col min="2" max="2" width="9.55555555555556" style="256" customWidth="1"/>
    <col min="3" max="3" width="6.33333333333333" style="256" customWidth="1"/>
    <col min="4" max="4" width="7.62962962962963" style="256" customWidth="1"/>
    <col min="5" max="6" width="5.87962962962963" style="256" customWidth="1"/>
    <col min="7" max="7" width="7.62962962962963" style="256" customWidth="1"/>
    <col min="8" max="8" width="6.66666666666667" style="256" customWidth="1"/>
    <col min="9" max="11" width="6.87962962962963" style="256" customWidth="1"/>
    <col min="12" max="12" width="8.62962962962963" style="256" customWidth="1"/>
    <col min="13" max="14" width="6.87962962962963" style="256" customWidth="1"/>
    <col min="15" max="18" width="7.62962962962963" style="256" customWidth="1"/>
    <col min="19" max="33" width="7.75" style="256" customWidth="1"/>
    <col min="34" max="34" width="6.44444444444444" style="256" customWidth="1"/>
    <col min="35" max="35" width="6.87962962962963" style="256" customWidth="1"/>
    <col min="36" max="36" width="7.62962962962963" style="256" customWidth="1"/>
    <col min="37" max="37" width="6.12962962962963" style="256" customWidth="1"/>
    <col min="38" max="38" width="5.33333333333333" style="256" customWidth="1"/>
    <col min="39" max="39" width="6.12962962962963" style="256" customWidth="1"/>
    <col min="40" max="40" width="6.37962962962963" style="256" customWidth="1"/>
    <col min="41" max="41" width="6.44444444444444" style="256" customWidth="1"/>
    <col min="42" max="42" width="5.5" style="256" customWidth="1"/>
    <col min="43" max="43" width="5.62962962962963" style="256" customWidth="1"/>
    <col min="44" max="44" width="7.11111111111111" style="256" customWidth="1"/>
    <col min="45" max="45" width="5.44444444444444" style="256" customWidth="1"/>
    <col min="46" max="47" width="7.62962962962963" style="256" customWidth="1"/>
    <col min="48" max="48" width="7.55555555555556" style="256" customWidth="1"/>
    <col min="49" max="49" width="6.87962962962963" style="256" customWidth="1"/>
    <col min="50" max="50" width="5.75" style="256" customWidth="1"/>
    <col min="51" max="51" width="6" style="256" customWidth="1"/>
    <col min="52" max="52" width="4.5" style="256" customWidth="1"/>
    <col min="53" max="53" width="6.12962962962963" style="256" customWidth="1"/>
    <col min="54" max="54" width="4.12962962962963" style="256" customWidth="1"/>
    <col min="55" max="55" width="6" style="256" customWidth="1"/>
    <col min="56" max="56" width="6.87962962962963" style="256" customWidth="1"/>
    <col min="57" max="59" width="4.12962962962963" style="256" customWidth="1"/>
    <col min="60" max="61" width="5.62962962962963" style="256" customWidth="1"/>
    <col min="62" max="62" width="4.12962962962963" style="256" customWidth="1"/>
    <col min="63" max="63" width="6.25" style="256" customWidth="1"/>
    <col min="64" max="66" width="4.12962962962963" style="256" customWidth="1"/>
    <col min="67" max="67" width="7" style="256" customWidth="1"/>
    <col min="68" max="70" width="4.12962962962963" style="256" customWidth="1"/>
    <col min="71" max="71" width="3.37962962962963" style="256" customWidth="1"/>
    <col min="72" max="72" width="6.55555555555556" style="256" customWidth="1"/>
    <col min="73" max="73" width="3.37962962962963" style="256" customWidth="1"/>
    <col min="74" max="74" width="5.25" style="256" customWidth="1"/>
    <col min="75" max="75" width="10.25" style="256" customWidth="1"/>
    <col min="76" max="76" width="5.66666666666667" style="256" customWidth="1"/>
    <col min="77" max="77" width="7.83333333333333" style="260"/>
    <col min="78" max="255" width="7.83333333333333" style="256"/>
    <col min="256" max="16384" width="7.83333333333333" style="260"/>
  </cols>
  <sheetData>
    <row r="1" s="256" customFormat="1" spans="1:76">
      <c r="A1" s="261" t="s">
        <v>328</v>
      </c>
      <c r="B1" s="262"/>
      <c r="C1" s="262"/>
      <c r="D1" s="262"/>
      <c r="E1" s="262"/>
      <c r="F1" s="262"/>
      <c r="G1" s="262"/>
      <c r="H1" s="262"/>
      <c r="I1" s="262"/>
      <c r="J1" s="262"/>
      <c r="K1" s="262"/>
      <c r="L1" s="262"/>
      <c r="M1" s="262"/>
      <c r="N1" s="262"/>
      <c r="O1" s="262"/>
      <c r="P1" s="262"/>
      <c r="Q1" s="262"/>
      <c r="R1" s="262"/>
      <c r="S1" s="262"/>
      <c r="T1" s="262"/>
      <c r="U1" s="262"/>
      <c r="V1" s="262"/>
      <c r="W1" s="262"/>
      <c r="X1" s="262"/>
      <c r="Y1" s="262"/>
      <c r="Z1" s="262"/>
      <c r="AA1" s="262"/>
      <c r="AB1" s="262"/>
      <c r="AC1" s="262"/>
      <c r="AD1" s="262"/>
      <c r="AE1" s="262"/>
      <c r="AF1" s="262"/>
      <c r="AG1" s="262"/>
      <c r="AH1" s="262"/>
      <c r="AI1" s="262"/>
      <c r="AJ1" s="262"/>
      <c r="AK1" s="262"/>
      <c r="AL1" s="262"/>
      <c r="AM1" s="262"/>
      <c r="AN1" s="262"/>
      <c r="AO1" s="262"/>
      <c r="AP1" s="262"/>
      <c r="AQ1" s="262"/>
      <c r="AR1" s="262"/>
      <c r="AS1" s="262"/>
      <c r="AT1" s="262"/>
      <c r="AU1" s="262"/>
      <c r="AV1" s="262"/>
      <c r="AW1" s="262"/>
      <c r="AX1" s="262"/>
      <c r="AY1" s="262"/>
      <c r="AZ1" s="262"/>
      <c r="BA1" s="262"/>
      <c r="BB1" s="262"/>
      <c r="BC1" s="262"/>
      <c r="BD1" s="262"/>
      <c r="BE1" s="262"/>
      <c r="BF1" s="262"/>
      <c r="BG1" s="262"/>
      <c r="BH1" s="262"/>
      <c r="BI1" s="262"/>
      <c r="BJ1" s="262"/>
      <c r="BK1" s="262"/>
      <c r="BL1" s="262"/>
      <c r="BM1" s="262"/>
      <c r="BN1" s="262"/>
      <c r="BO1" s="262"/>
      <c r="BP1" s="262"/>
      <c r="BQ1" s="262"/>
      <c r="BR1" s="262"/>
      <c r="BS1" s="262"/>
      <c r="BT1" s="262"/>
      <c r="BU1" s="262"/>
      <c r="BV1" s="262"/>
      <c r="BW1" s="262"/>
      <c r="BX1" s="262"/>
    </row>
    <row r="2" s="257" customFormat="1" ht="27" customHeight="1" spans="2:76">
      <c r="B2" s="263" t="s">
        <v>329</v>
      </c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 s="263"/>
      <c r="O2" s="263"/>
      <c r="P2" s="263"/>
      <c r="Q2" s="263"/>
      <c r="R2" s="263"/>
      <c r="S2" s="263" t="s">
        <v>329</v>
      </c>
      <c r="T2" s="263"/>
      <c r="U2" s="263"/>
      <c r="V2" s="263"/>
      <c r="W2" s="263"/>
      <c r="X2" s="263"/>
      <c r="Y2" s="263"/>
      <c r="Z2" s="263"/>
      <c r="AA2" s="263"/>
      <c r="AB2" s="263"/>
      <c r="AC2" s="263"/>
      <c r="AD2" s="263"/>
      <c r="AE2" s="263"/>
      <c r="AF2" s="263"/>
      <c r="AG2" s="263"/>
      <c r="AH2" s="263" t="s">
        <v>329</v>
      </c>
      <c r="AI2" s="263"/>
      <c r="AJ2" s="263"/>
      <c r="AK2" s="263"/>
      <c r="AL2" s="263"/>
      <c r="AM2" s="263"/>
      <c r="AN2" s="263"/>
      <c r="AO2" s="263"/>
      <c r="AP2" s="263"/>
      <c r="AQ2" s="263"/>
      <c r="AR2" s="263"/>
      <c r="AS2" s="263"/>
      <c r="AT2" s="263"/>
      <c r="AU2" s="263"/>
      <c r="AV2" s="263"/>
      <c r="AW2" s="263"/>
      <c r="AX2" s="263"/>
      <c r="AY2" s="263"/>
      <c r="AZ2" s="263"/>
      <c r="BA2" s="263"/>
      <c r="BB2" s="263" t="s">
        <v>329</v>
      </c>
      <c r="BC2" s="263"/>
      <c r="BD2" s="263"/>
      <c r="BE2" s="263"/>
      <c r="BF2" s="263"/>
      <c r="BG2" s="263"/>
      <c r="BH2" s="263"/>
      <c r="BI2" s="263"/>
      <c r="BJ2" s="263"/>
      <c r="BK2" s="263"/>
      <c r="BL2" s="263"/>
      <c r="BM2" s="263"/>
      <c r="BN2" s="263"/>
      <c r="BO2" s="263"/>
      <c r="BP2" s="263"/>
      <c r="BQ2" s="263"/>
      <c r="BR2" s="263"/>
      <c r="BS2" s="263"/>
      <c r="BT2" s="263"/>
      <c r="BU2" s="263"/>
      <c r="BV2" s="263"/>
      <c r="BW2" s="263"/>
      <c r="BX2" s="263"/>
    </row>
    <row r="3" s="257" customFormat="1" ht="17" customHeight="1" spans="1:76">
      <c r="A3" s="264"/>
      <c r="B3" s="263"/>
      <c r="C3" s="263"/>
      <c r="D3" s="263"/>
      <c r="E3" s="263"/>
      <c r="F3" s="263"/>
      <c r="G3" s="263"/>
      <c r="H3" s="263"/>
      <c r="I3" s="263"/>
      <c r="J3" s="263"/>
      <c r="K3" s="263"/>
      <c r="L3" s="263"/>
      <c r="M3" s="263"/>
      <c r="N3" s="263"/>
      <c r="O3" s="263"/>
      <c r="P3" s="276" t="s">
        <v>61</v>
      </c>
      <c r="Q3" s="276"/>
      <c r="R3" s="276"/>
      <c r="S3" s="277"/>
      <c r="T3" s="277"/>
      <c r="U3" s="277"/>
      <c r="V3" s="277"/>
      <c r="W3" s="277"/>
      <c r="X3" s="277"/>
      <c r="Y3" s="277"/>
      <c r="Z3" s="277"/>
      <c r="AA3" s="277"/>
      <c r="AB3" s="277"/>
      <c r="AC3" s="277"/>
      <c r="AD3" s="277"/>
      <c r="AE3" s="276" t="s">
        <v>61</v>
      </c>
      <c r="AF3" s="276"/>
      <c r="AG3" s="278"/>
      <c r="AH3" s="278"/>
      <c r="AI3" s="278"/>
      <c r="AJ3" s="278"/>
      <c r="AK3" s="277"/>
      <c r="AL3" s="279"/>
      <c r="AM3" s="277"/>
      <c r="AN3" s="277"/>
      <c r="AO3" s="277"/>
      <c r="AP3" s="277"/>
      <c r="AQ3" s="277"/>
      <c r="AR3" s="277"/>
      <c r="AS3" s="277"/>
      <c r="AT3" s="277"/>
      <c r="AU3" s="277"/>
      <c r="AV3" s="277"/>
      <c r="AW3" s="277"/>
      <c r="AX3" s="282"/>
      <c r="AY3" s="276" t="s">
        <v>61</v>
      </c>
      <c r="AZ3" s="276"/>
      <c r="BA3" s="276"/>
      <c r="BB3" s="279"/>
      <c r="BC3" s="277"/>
      <c r="BD3" s="277"/>
      <c r="BE3" s="277"/>
      <c r="BF3" s="277"/>
      <c r="BG3" s="277"/>
      <c r="BH3" s="277"/>
      <c r="BI3" s="277"/>
      <c r="BJ3" s="277"/>
      <c r="BK3" s="277"/>
      <c r="BL3" s="279"/>
      <c r="BM3" s="277"/>
      <c r="BN3" s="277"/>
      <c r="BO3" s="277"/>
      <c r="BP3" s="277"/>
      <c r="BQ3" s="277"/>
      <c r="BR3" s="277"/>
      <c r="BS3" s="277"/>
      <c r="BT3" s="277"/>
      <c r="BU3" s="277"/>
      <c r="BV3" s="287" t="s">
        <v>61</v>
      </c>
      <c r="BW3" s="287"/>
      <c r="BX3" s="287"/>
    </row>
    <row r="4" s="258" customFormat="1" ht="14.4" spans="1:76">
      <c r="A4" s="265" t="s">
        <v>330</v>
      </c>
      <c r="B4" s="266" t="s">
        <v>331</v>
      </c>
      <c r="C4" s="267" t="s">
        <v>332</v>
      </c>
      <c r="D4" s="267"/>
      <c r="E4" s="267"/>
      <c r="F4" s="267"/>
      <c r="G4" s="267"/>
      <c r="H4" s="267" t="s">
        <v>333</v>
      </c>
      <c r="I4" s="267"/>
      <c r="J4" s="267"/>
      <c r="K4" s="267"/>
      <c r="L4" s="267"/>
      <c r="M4" s="267"/>
      <c r="N4" s="267"/>
      <c r="O4" s="267"/>
      <c r="P4" s="267"/>
      <c r="Q4" s="267"/>
      <c r="R4" s="267"/>
      <c r="S4" s="267" t="s">
        <v>334</v>
      </c>
      <c r="T4" s="267"/>
      <c r="U4" s="267"/>
      <c r="V4" s="267"/>
      <c r="W4" s="267"/>
      <c r="X4" s="267"/>
      <c r="Y4" s="267"/>
      <c r="Z4" s="267"/>
      <c r="AA4" s="267" t="s">
        <v>335</v>
      </c>
      <c r="AB4" s="267"/>
      <c r="AC4" s="267"/>
      <c r="AD4" s="267"/>
      <c r="AE4" s="267"/>
      <c r="AF4" s="267"/>
      <c r="AG4" s="267"/>
      <c r="AH4" s="280" t="s">
        <v>336</v>
      </c>
      <c r="AI4" s="280"/>
      <c r="AJ4" s="280"/>
      <c r="AK4" s="280"/>
      <c r="AL4" s="280" t="s">
        <v>337</v>
      </c>
      <c r="AM4" s="280"/>
      <c r="AN4" s="280"/>
      <c r="AO4" s="281" t="s">
        <v>338</v>
      </c>
      <c r="AP4" s="281"/>
      <c r="AQ4" s="281"/>
      <c r="AR4" s="281"/>
      <c r="AS4" s="280" t="s">
        <v>339</v>
      </c>
      <c r="AT4" s="280"/>
      <c r="AU4" s="280"/>
      <c r="AV4" s="280" t="s">
        <v>340</v>
      </c>
      <c r="AW4" s="280"/>
      <c r="AX4" s="280"/>
      <c r="AY4" s="280"/>
      <c r="AZ4" s="280"/>
      <c r="BA4" s="280"/>
      <c r="BB4" s="280" t="s">
        <v>341</v>
      </c>
      <c r="BC4" s="280"/>
      <c r="BD4" s="280"/>
      <c r="BE4" s="280" t="s">
        <v>342</v>
      </c>
      <c r="BF4" s="280"/>
      <c r="BG4" s="280"/>
      <c r="BH4" s="280"/>
      <c r="BI4" s="280"/>
      <c r="BJ4" s="283" t="s">
        <v>343</v>
      </c>
      <c r="BK4" s="284"/>
      <c r="BL4" s="284"/>
      <c r="BM4" s="284"/>
      <c r="BN4" s="284"/>
      <c r="BO4" s="284"/>
      <c r="BP4" s="284"/>
      <c r="BQ4" s="280" t="s">
        <v>344</v>
      </c>
      <c r="BR4" s="280"/>
      <c r="BS4" s="280"/>
      <c r="BT4" s="280" t="s">
        <v>345</v>
      </c>
      <c r="BU4" s="280"/>
      <c r="BV4" s="280"/>
      <c r="BW4" s="280"/>
      <c r="BX4" s="288"/>
    </row>
    <row r="5" s="258" customFormat="1" ht="72" customHeight="1" spans="1:76">
      <c r="A5" s="268"/>
      <c r="B5" s="269"/>
      <c r="C5" s="270" t="s">
        <v>346</v>
      </c>
      <c r="D5" s="270" t="s">
        <v>347</v>
      </c>
      <c r="E5" s="270" t="s">
        <v>348</v>
      </c>
      <c r="F5" s="270" t="s">
        <v>349</v>
      </c>
      <c r="G5" s="270" t="s">
        <v>350</v>
      </c>
      <c r="H5" s="270" t="s">
        <v>346</v>
      </c>
      <c r="I5" s="270" t="s">
        <v>351</v>
      </c>
      <c r="J5" s="270" t="s">
        <v>352</v>
      </c>
      <c r="K5" s="270" t="s">
        <v>353</v>
      </c>
      <c r="L5" s="270" t="s">
        <v>354</v>
      </c>
      <c r="M5" s="270" t="s">
        <v>355</v>
      </c>
      <c r="N5" s="270" t="s">
        <v>356</v>
      </c>
      <c r="O5" s="270" t="s">
        <v>357</v>
      </c>
      <c r="P5" s="270" t="s">
        <v>358</v>
      </c>
      <c r="Q5" s="270" t="s">
        <v>359</v>
      </c>
      <c r="R5" s="270" t="s">
        <v>360</v>
      </c>
      <c r="S5" s="270" t="s">
        <v>346</v>
      </c>
      <c r="T5" s="270" t="s">
        <v>361</v>
      </c>
      <c r="U5" s="270" t="s">
        <v>362</v>
      </c>
      <c r="V5" s="270" t="s">
        <v>363</v>
      </c>
      <c r="W5" s="270" t="s">
        <v>364</v>
      </c>
      <c r="X5" s="270" t="s">
        <v>365</v>
      </c>
      <c r="Y5" s="270" t="s">
        <v>366</v>
      </c>
      <c r="Z5" s="270" t="s">
        <v>367</v>
      </c>
      <c r="AA5" s="270" t="s">
        <v>346</v>
      </c>
      <c r="AB5" s="270" t="s">
        <v>361</v>
      </c>
      <c r="AC5" s="270" t="s">
        <v>362</v>
      </c>
      <c r="AD5" s="270" t="s">
        <v>363</v>
      </c>
      <c r="AE5" s="270" t="s">
        <v>365</v>
      </c>
      <c r="AF5" s="270" t="s">
        <v>366</v>
      </c>
      <c r="AG5" s="270" t="s">
        <v>367</v>
      </c>
      <c r="AH5" s="270" t="s">
        <v>346</v>
      </c>
      <c r="AI5" s="270" t="s">
        <v>368</v>
      </c>
      <c r="AJ5" s="270" t="s">
        <v>369</v>
      </c>
      <c r="AK5" s="270" t="s">
        <v>370</v>
      </c>
      <c r="AL5" s="270" t="s">
        <v>346</v>
      </c>
      <c r="AM5" s="270" t="s">
        <v>371</v>
      </c>
      <c r="AN5" s="270" t="s">
        <v>372</v>
      </c>
      <c r="AO5" s="270" t="s">
        <v>346</v>
      </c>
      <c r="AP5" s="270" t="s">
        <v>373</v>
      </c>
      <c r="AQ5" s="270" t="s">
        <v>374</v>
      </c>
      <c r="AR5" s="270" t="s">
        <v>375</v>
      </c>
      <c r="AS5" s="270" t="s">
        <v>346</v>
      </c>
      <c r="AT5" s="270" t="s">
        <v>376</v>
      </c>
      <c r="AU5" s="270" t="s">
        <v>377</v>
      </c>
      <c r="AV5" s="270" t="s">
        <v>346</v>
      </c>
      <c r="AW5" s="270" t="s">
        <v>378</v>
      </c>
      <c r="AX5" s="270" t="s">
        <v>379</v>
      </c>
      <c r="AY5" s="270" t="s">
        <v>380</v>
      </c>
      <c r="AZ5" s="270" t="s">
        <v>381</v>
      </c>
      <c r="BA5" s="270" t="s">
        <v>382</v>
      </c>
      <c r="BB5" s="270" t="s">
        <v>346</v>
      </c>
      <c r="BC5" s="270" t="s">
        <v>383</v>
      </c>
      <c r="BD5" s="270" t="s">
        <v>384</v>
      </c>
      <c r="BE5" s="270" t="s">
        <v>346</v>
      </c>
      <c r="BF5" s="270" t="s">
        <v>385</v>
      </c>
      <c r="BG5" s="270" t="s">
        <v>386</v>
      </c>
      <c r="BH5" s="270" t="s">
        <v>387</v>
      </c>
      <c r="BI5" s="270" t="s">
        <v>388</v>
      </c>
      <c r="BJ5" s="270" t="s">
        <v>346</v>
      </c>
      <c r="BK5" s="270" t="s">
        <v>389</v>
      </c>
      <c r="BL5" s="270" t="s">
        <v>390</v>
      </c>
      <c r="BM5" s="270" t="s">
        <v>391</v>
      </c>
      <c r="BN5" s="270" t="s">
        <v>392</v>
      </c>
      <c r="BO5" s="270" t="s">
        <v>393</v>
      </c>
      <c r="BP5" s="270" t="s">
        <v>394</v>
      </c>
      <c r="BQ5" s="270" t="s">
        <v>346</v>
      </c>
      <c r="BR5" s="270" t="s">
        <v>322</v>
      </c>
      <c r="BS5" s="270" t="s">
        <v>395</v>
      </c>
      <c r="BT5" s="270" t="s">
        <v>346</v>
      </c>
      <c r="BU5" s="270" t="s">
        <v>396</v>
      </c>
      <c r="BV5" s="270" t="s">
        <v>397</v>
      </c>
      <c r="BW5" s="270" t="s">
        <v>398</v>
      </c>
      <c r="BX5" s="289" t="s">
        <v>345</v>
      </c>
    </row>
    <row r="6" s="256" customFormat="1" spans="1:76">
      <c r="A6" s="271" t="s">
        <v>399</v>
      </c>
      <c r="B6" s="272">
        <f t="shared" ref="B6:B31" si="0">C6+H6+S6+AA6+AH6+AL6+AO6+AS6+AV6+BB6+BE6+BQ6+BT6+BJ6</f>
        <v>33770</v>
      </c>
      <c r="C6" s="272">
        <f t="shared" ref="C6:C32" si="1">SUM(D6:G6)</f>
        <v>2407</v>
      </c>
      <c r="D6" s="273">
        <v>2388</v>
      </c>
      <c r="E6" s="273">
        <v>8</v>
      </c>
      <c r="F6" s="273">
        <v>11</v>
      </c>
      <c r="G6" s="273"/>
      <c r="H6" s="272">
        <f t="shared" ref="H6:H33" si="2">SUM(I6:R6)</f>
        <v>1129</v>
      </c>
      <c r="I6" s="273">
        <f>997+31</f>
        <v>1028</v>
      </c>
      <c r="J6" s="273"/>
      <c r="K6" s="273"/>
      <c r="L6" s="273"/>
      <c r="M6" s="273">
        <v>60</v>
      </c>
      <c r="N6" s="273"/>
      <c r="O6" s="273"/>
      <c r="P6" s="273"/>
      <c r="Q6" s="273">
        <v>12</v>
      </c>
      <c r="R6" s="273">
        <v>29</v>
      </c>
      <c r="S6" s="272">
        <f t="shared" ref="S6:S32" si="3">SUM(T6:Z6)</f>
        <v>18</v>
      </c>
      <c r="T6" s="273"/>
      <c r="U6" s="273"/>
      <c r="V6" s="273"/>
      <c r="W6" s="273"/>
      <c r="X6" s="273">
        <v>18</v>
      </c>
      <c r="Y6" s="273"/>
      <c r="Z6" s="273"/>
      <c r="AA6" s="272">
        <f t="shared" ref="AA6:AA32" si="4">SUM(AB6:AG6)</f>
        <v>0</v>
      </c>
      <c r="AB6" s="273"/>
      <c r="AC6" s="273"/>
      <c r="AD6" s="273"/>
      <c r="AE6" s="273"/>
      <c r="AF6" s="273"/>
      <c r="AG6" s="273"/>
      <c r="AH6" s="272">
        <f t="shared" ref="AH6:AH33" si="5">SUM(AI6:AK6)</f>
        <v>30196</v>
      </c>
      <c r="AI6" s="273">
        <v>17237</v>
      </c>
      <c r="AJ6" s="273">
        <v>12803</v>
      </c>
      <c r="AK6" s="273">
        <v>156</v>
      </c>
      <c r="AL6" s="272">
        <f t="shared" ref="AL6:AL32" si="6">SUM(AM6:AN6)</f>
        <v>0</v>
      </c>
      <c r="AM6" s="273"/>
      <c r="AN6" s="273"/>
      <c r="AO6" s="272">
        <f t="shared" ref="AO6:AO33" si="7">SUM(AP6:AR6)</f>
        <v>0</v>
      </c>
      <c r="AP6" s="273"/>
      <c r="AQ6" s="273"/>
      <c r="AR6" s="273"/>
      <c r="AS6" s="272">
        <f t="shared" ref="AS6:AS33" si="8">SUM(AT6:AU6)</f>
        <v>0</v>
      </c>
      <c r="AT6" s="273"/>
      <c r="AU6" s="273"/>
      <c r="AV6" s="272">
        <f t="shared" ref="AV6:AV32" si="9">SUM(AW6:BA6)</f>
        <v>20</v>
      </c>
      <c r="AW6" s="273">
        <v>20</v>
      </c>
      <c r="AX6" s="273"/>
      <c r="AY6" s="273"/>
      <c r="AZ6" s="273"/>
      <c r="BA6" s="273"/>
      <c r="BB6" s="272">
        <f t="shared" ref="BB6:BB32" si="10">SUM(BC6:BD6)</f>
        <v>0</v>
      </c>
      <c r="BC6" s="273"/>
      <c r="BD6" s="273"/>
      <c r="BE6" s="272">
        <f t="shared" ref="BE6:BE32" si="11">SUM(BF6:BI6)</f>
        <v>0</v>
      </c>
      <c r="BF6" s="273"/>
      <c r="BG6" s="273"/>
      <c r="BH6" s="273"/>
      <c r="BI6" s="273"/>
      <c r="BJ6" s="272">
        <f t="shared" ref="BJ6:BJ32" si="12">SUM(BK6:BP6)</f>
        <v>0</v>
      </c>
      <c r="BK6" s="273"/>
      <c r="BL6" s="273"/>
      <c r="BM6" s="273"/>
      <c r="BN6" s="273"/>
      <c r="BO6" s="273"/>
      <c r="BP6" s="273"/>
      <c r="BQ6" s="272">
        <f t="shared" ref="BQ6:BQ32" si="13">SUM(BR6:BS6)</f>
        <v>0</v>
      </c>
      <c r="BR6" s="273"/>
      <c r="BS6" s="273"/>
      <c r="BT6" s="272">
        <f t="shared" ref="BT6:BT32" si="14">SUM(BU6:BX6)</f>
        <v>0</v>
      </c>
      <c r="BU6" s="273"/>
      <c r="BV6" s="273"/>
      <c r="BW6" s="273"/>
      <c r="BX6" s="290"/>
    </row>
    <row r="7" s="256" customFormat="1" spans="1:76">
      <c r="A7" s="271" t="s">
        <v>400</v>
      </c>
      <c r="B7" s="272">
        <f t="shared" si="0"/>
        <v>0</v>
      </c>
      <c r="C7" s="272">
        <f t="shared" si="1"/>
        <v>0</v>
      </c>
      <c r="D7" s="273"/>
      <c r="E7" s="273"/>
      <c r="F7" s="273"/>
      <c r="G7" s="273"/>
      <c r="H7" s="272">
        <f t="shared" si="2"/>
        <v>0</v>
      </c>
      <c r="I7" s="273"/>
      <c r="J7" s="273"/>
      <c r="K7" s="273"/>
      <c r="L7" s="273"/>
      <c r="M7" s="273"/>
      <c r="N7" s="273"/>
      <c r="O7" s="273"/>
      <c r="P7" s="273"/>
      <c r="Q7" s="273"/>
      <c r="R7" s="273"/>
      <c r="S7" s="272">
        <f t="shared" si="3"/>
        <v>0</v>
      </c>
      <c r="T7" s="273"/>
      <c r="U7" s="273"/>
      <c r="V7" s="273"/>
      <c r="W7" s="273"/>
      <c r="X7" s="273"/>
      <c r="Y7" s="273"/>
      <c r="Z7" s="273"/>
      <c r="AA7" s="272">
        <f t="shared" si="4"/>
        <v>0</v>
      </c>
      <c r="AB7" s="273"/>
      <c r="AC7" s="273"/>
      <c r="AD7" s="273"/>
      <c r="AE7" s="273"/>
      <c r="AF7" s="273"/>
      <c r="AG7" s="273"/>
      <c r="AH7" s="272">
        <f t="shared" si="5"/>
        <v>0</v>
      </c>
      <c r="AI7" s="273"/>
      <c r="AJ7" s="273"/>
      <c r="AK7" s="273"/>
      <c r="AL7" s="272">
        <f t="shared" si="6"/>
        <v>0</v>
      </c>
      <c r="AM7" s="273"/>
      <c r="AN7" s="273"/>
      <c r="AO7" s="272">
        <f t="shared" si="7"/>
        <v>0</v>
      </c>
      <c r="AP7" s="273"/>
      <c r="AQ7" s="273"/>
      <c r="AR7" s="273"/>
      <c r="AS7" s="272">
        <f t="shared" si="8"/>
        <v>0</v>
      </c>
      <c r="AT7" s="273"/>
      <c r="AU7" s="273"/>
      <c r="AV7" s="272">
        <f t="shared" si="9"/>
        <v>0</v>
      </c>
      <c r="AW7" s="273"/>
      <c r="AX7" s="273"/>
      <c r="AY7" s="273"/>
      <c r="AZ7" s="273"/>
      <c r="BA7" s="273"/>
      <c r="BB7" s="272">
        <f t="shared" si="10"/>
        <v>0</v>
      </c>
      <c r="BC7" s="273"/>
      <c r="BD7" s="273"/>
      <c r="BE7" s="272">
        <f t="shared" si="11"/>
        <v>0</v>
      </c>
      <c r="BF7" s="273"/>
      <c r="BG7" s="273"/>
      <c r="BH7" s="273"/>
      <c r="BI7" s="273"/>
      <c r="BJ7" s="272">
        <f t="shared" si="12"/>
        <v>0</v>
      </c>
      <c r="BK7" s="273"/>
      <c r="BL7" s="273"/>
      <c r="BM7" s="273"/>
      <c r="BN7" s="273"/>
      <c r="BO7" s="273"/>
      <c r="BP7" s="273"/>
      <c r="BQ7" s="272">
        <f t="shared" si="13"/>
        <v>0</v>
      </c>
      <c r="BR7" s="273"/>
      <c r="BS7" s="273"/>
      <c r="BT7" s="272">
        <f t="shared" si="14"/>
        <v>0</v>
      </c>
      <c r="BU7" s="273"/>
      <c r="BV7" s="273"/>
      <c r="BW7" s="273"/>
      <c r="BX7" s="290"/>
    </row>
    <row r="8" s="256" customFormat="1" spans="1:76">
      <c r="A8" s="271" t="s">
        <v>401</v>
      </c>
      <c r="B8" s="272">
        <f t="shared" si="0"/>
        <v>0</v>
      </c>
      <c r="C8" s="272">
        <f t="shared" si="1"/>
        <v>0</v>
      </c>
      <c r="D8" s="273"/>
      <c r="E8" s="273"/>
      <c r="F8" s="273"/>
      <c r="G8" s="273"/>
      <c r="H8" s="272">
        <f t="shared" si="2"/>
        <v>0</v>
      </c>
      <c r="I8" s="273"/>
      <c r="J8" s="273"/>
      <c r="K8" s="273"/>
      <c r="L8" s="273"/>
      <c r="M8" s="273"/>
      <c r="N8" s="273"/>
      <c r="O8" s="273"/>
      <c r="P8" s="273"/>
      <c r="Q8" s="273"/>
      <c r="R8" s="273"/>
      <c r="S8" s="272">
        <f t="shared" si="3"/>
        <v>0</v>
      </c>
      <c r="T8" s="273"/>
      <c r="U8" s="273"/>
      <c r="V8" s="273"/>
      <c r="W8" s="273"/>
      <c r="X8" s="273"/>
      <c r="Y8" s="273"/>
      <c r="Z8" s="273"/>
      <c r="AA8" s="272">
        <f t="shared" si="4"/>
        <v>0</v>
      </c>
      <c r="AB8" s="273"/>
      <c r="AC8" s="273"/>
      <c r="AD8" s="273"/>
      <c r="AE8" s="273"/>
      <c r="AF8" s="273"/>
      <c r="AG8" s="273"/>
      <c r="AH8" s="272">
        <f t="shared" si="5"/>
        <v>0</v>
      </c>
      <c r="AI8" s="273"/>
      <c r="AJ8" s="273"/>
      <c r="AK8" s="273"/>
      <c r="AL8" s="272">
        <f t="shared" si="6"/>
        <v>0</v>
      </c>
      <c r="AM8" s="273"/>
      <c r="AN8" s="273"/>
      <c r="AO8" s="272">
        <f t="shared" si="7"/>
        <v>0</v>
      </c>
      <c r="AP8" s="273"/>
      <c r="AQ8" s="273"/>
      <c r="AR8" s="273"/>
      <c r="AS8" s="272">
        <f t="shared" si="8"/>
        <v>0</v>
      </c>
      <c r="AT8" s="273"/>
      <c r="AU8" s="273"/>
      <c r="AV8" s="272">
        <f t="shared" si="9"/>
        <v>0</v>
      </c>
      <c r="AW8" s="273"/>
      <c r="AX8" s="273"/>
      <c r="AY8" s="273"/>
      <c r="AZ8" s="273"/>
      <c r="BA8" s="273"/>
      <c r="BB8" s="272">
        <f t="shared" si="10"/>
        <v>0</v>
      </c>
      <c r="BC8" s="273"/>
      <c r="BD8" s="273"/>
      <c r="BE8" s="272">
        <f t="shared" si="11"/>
        <v>0</v>
      </c>
      <c r="BF8" s="273"/>
      <c r="BG8" s="273"/>
      <c r="BH8" s="273"/>
      <c r="BI8" s="273"/>
      <c r="BJ8" s="272">
        <f t="shared" si="12"/>
        <v>0</v>
      </c>
      <c r="BK8" s="273"/>
      <c r="BL8" s="273"/>
      <c r="BM8" s="273"/>
      <c r="BN8" s="273"/>
      <c r="BO8" s="273"/>
      <c r="BP8" s="273"/>
      <c r="BQ8" s="272">
        <f t="shared" si="13"/>
        <v>0</v>
      </c>
      <c r="BR8" s="273"/>
      <c r="BS8" s="273"/>
      <c r="BT8" s="272">
        <f t="shared" si="14"/>
        <v>0</v>
      </c>
      <c r="BU8" s="273"/>
      <c r="BV8" s="273"/>
      <c r="BW8" s="273"/>
      <c r="BX8" s="290"/>
    </row>
    <row r="9" s="256" customFormat="1" spans="1:76">
      <c r="A9" s="271" t="s">
        <v>402</v>
      </c>
      <c r="B9" s="272">
        <f t="shared" si="0"/>
        <v>4446</v>
      </c>
      <c r="C9" s="272">
        <f t="shared" si="1"/>
        <v>999</v>
      </c>
      <c r="D9" s="273">
        <v>999</v>
      </c>
      <c r="E9" s="273"/>
      <c r="F9" s="273"/>
      <c r="G9" s="273"/>
      <c r="H9" s="272">
        <f t="shared" si="2"/>
        <v>2156</v>
      </c>
      <c r="I9" s="273">
        <f>1302+2</f>
        <v>1304</v>
      </c>
      <c r="J9" s="273"/>
      <c r="K9" s="273"/>
      <c r="L9" s="273">
        <v>29</v>
      </c>
      <c r="M9" s="273">
        <v>822</v>
      </c>
      <c r="N9" s="273"/>
      <c r="O9" s="273"/>
      <c r="P9" s="273"/>
      <c r="Q9" s="273"/>
      <c r="R9" s="273">
        <v>1</v>
      </c>
      <c r="S9" s="272">
        <f t="shared" si="3"/>
        <v>991</v>
      </c>
      <c r="T9" s="273"/>
      <c r="U9" s="273">
        <v>100</v>
      </c>
      <c r="V9" s="273">
        <v>56</v>
      </c>
      <c r="W9" s="273"/>
      <c r="X9" s="273">
        <v>835</v>
      </c>
      <c r="Y9" s="273"/>
      <c r="Z9" s="273"/>
      <c r="AA9" s="272">
        <f t="shared" si="4"/>
        <v>0</v>
      </c>
      <c r="AB9" s="273"/>
      <c r="AC9" s="273"/>
      <c r="AD9" s="273"/>
      <c r="AE9" s="273"/>
      <c r="AF9" s="273"/>
      <c r="AG9" s="273"/>
      <c r="AH9" s="272">
        <f t="shared" si="5"/>
        <v>298</v>
      </c>
      <c r="AI9" s="273"/>
      <c r="AJ9" s="273">
        <v>298</v>
      </c>
      <c r="AK9" s="273"/>
      <c r="AL9" s="272">
        <f t="shared" si="6"/>
        <v>0</v>
      </c>
      <c r="AM9" s="273"/>
      <c r="AN9" s="273"/>
      <c r="AO9" s="272">
        <f t="shared" si="7"/>
        <v>0</v>
      </c>
      <c r="AP9" s="273"/>
      <c r="AQ9" s="273"/>
      <c r="AR9" s="273"/>
      <c r="AS9" s="272">
        <f t="shared" si="8"/>
        <v>0</v>
      </c>
      <c r="AT9" s="273"/>
      <c r="AU9" s="273"/>
      <c r="AV9" s="272">
        <f t="shared" si="9"/>
        <v>2</v>
      </c>
      <c r="AW9" s="273"/>
      <c r="AX9" s="273"/>
      <c r="AY9" s="273"/>
      <c r="AZ9" s="273"/>
      <c r="BA9" s="273">
        <v>2</v>
      </c>
      <c r="BB9" s="272">
        <f t="shared" si="10"/>
        <v>0</v>
      </c>
      <c r="BC9" s="273"/>
      <c r="BD9" s="273"/>
      <c r="BE9" s="272">
        <f t="shared" si="11"/>
        <v>0</v>
      </c>
      <c r="BF9" s="273"/>
      <c r="BG9" s="273"/>
      <c r="BH9" s="273"/>
      <c r="BI9" s="273"/>
      <c r="BJ9" s="272">
        <f t="shared" si="12"/>
        <v>0</v>
      </c>
      <c r="BK9" s="273"/>
      <c r="BL9" s="273"/>
      <c r="BM9" s="273"/>
      <c r="BN9" s="273"/>
      <c r="BO9" s="273"/>
      <c r="BP9" s="273"/>
      <c r="BQ9" s="272">
        <f t="shared" si="13"/>
        <v>0</v>
      </c>
      <c r="BR9" s="273"/>
      <c r="BS9" s="273"/>
      <c r="BT9" s="272">
        <f t="shared" si="14"/>
        <v>0</v>
      </c>
      <c r="BU9" s="273"/>
      <c r="BV9" s="273"/>
      <c r="BW9" s="273"/>
      <c r="BX9" s="290"/>
    </row>
    <row r="10" s="256" customFormat="1" spans="1:76">
      <c r="A10" s="271" t="s">
        <v>403</v>
      </c>
      <c r="B10" s="272">
        <f t="shared" si="0"/>
        <v>11930</v>
      </c>
      <c r="C10" s="272">
        <f t="shared" si="1"/>
        <v>0</v>
      </c>
      <c r="D10" s="273"/>
      <c r="E10" s="273"/>
      <c r="F10" s="273"/>
      <c r="G10" s="273"/>
      <c r="H10" s="272">
        <f t="shared" si="2"/>
        <v>0</v>
      </c>
      <c r="I10" s="273"/>
      <c r="J10" s="273"/>
      <c r="K10" s="273"/>
      <c r="L10" s="273"/>
      <c r="M10" s="273"/>
      <c r="N10" s="273"/>
      <c r="O10" s="273"/>
      <c r="P10" s="273"/>
      <c r="Q10" s="273"/>
      <c r="R10" s="273"/>
      <c r="S10" s="272">
        <f t="shared" si="3"/>
        <v>0</v>
      </c>
      <c r="T10" s="273"/>
      <c r="U10" s="273"/>
      <c r="V10" s="273"/>
      <c r="W10" s="273"/>
      <c r="X10" s="273"/>
      <c r="Y10" s="273"/>
      <c r="Z10" s="273"/>
      <c r="AA10" s="272">
        <f t="shared" si="4"/>
        <v>0</v>
      </c>
      <c r="AB10" s="273"/>
      <c r="AC10" s="273"/>
      <c r="AD10" s="273"/>
      <c r="AE10" s="273"/>
      <c r="AF10" s="273"/>
      <c r="AG10" s="273"/>
      <c r="AH10" s="272">
        <f t="shared" si="5"/>
        <v>8343</v>
      </c>
      <c r="AI10" s="273">
        <v>6668</v>
      </c>
      <c r="AJ10" s="273">
        <v>1675</v>
      </c>
      <c r="AK10" s="273"/>
      <c r="AL10" s="272">
        <f t="shared" si="6"/>
        <v>2159</v>
      </c>
      <c r="AM10" s="273">
        <v>2159</v>
      </c>
      <c r="AN10" s="273"/>
      <c r="AO10" s="272">
        <f t="shared" si="7"/>
        <v>0</v>
      </c>
      <c r="AP10" s="273"/>
      <c r="AQ10" s="273"/>
      <c r="AR10" s="273"/>
      <c r="AS10" s="272">
        <f t="shared" si="8"/>
        <v>0</v>
      </c>
      <c r="AT10" s="273"/>
      <c r="AU10" s="273"/>
      <c r="AV10" s="272">
        <f t="shared" si="9"/>
        <v>316</v>
      </c>
      <c r="AW10" s="273">
        <v>78</v>
      </c>
      <c r="AX10" s="273">
        <v>238</v>
      </c>
      <c r="AY10" s="273"/>
      <c r="AZ10" s="273"/>
      <c r="BA10" s="273"/>
      <c r="BB10" s="272">
        <f t="shared" si="10"/>
        <v>0</v>
      </c>
      <c r="BC10" s="273"/>
      <c r="BD10" s="273"/>
      <c r="BE10" s="272">
        <f t="shared" si="11"/>
        <v>0</v>
      </c>
      <c r="BF10" s="273"/>
      <c r="BG10" s="273"/>
      <c r="BH10" s="273"/>
      <c r="BI10" s="273"/>
      <c r="BJ10" s="272">
        <f t="shared" si="12"/>
        <v>0</v>
      </c>
      <c r="BK10" s="273"/>
      <c r="BL10" s="273"/>
      <c r="BM10" s="273"/>
      <c r="BN10" s="273"/>
      <c r="BO10" s="273"/>
      <c r="BP10" s="273"/>
      <c r="BQ10" s="272">
        <f t="shared" si="13"/>
        <v>0</v>
      </c>
      <c r="BR10" s="273"/>
      <c r="BS10" s="273"/>
      <c r="BT10" s="272">
        <f t="shared" si="14"/>
        <v>1112</v>
      </c>
      <c r="BU10" s="273"/>
      <c r="BV10" s="273"/>
      <c r="BW10" s="273"/>
      <c r="BX10" s="290">
        <v>1112</v>
      </c>
    </row>
    <row r="11" s="256" customFormat="1" spans="1:76">
      <c r="A11" s="271" t="s">
        <v>404</v>
      </c>
      <c r="B11" s="272">
        <f t="shared" si="0"/>
        <v>0</v>
      </c>
      <c r="C11" s="272">
        <f t="shared" si="1"/>
        <v>0</v>
      </c>
      <c r="D11" s="273"/>
      <c r="E11" s="273"/>
      <c r="F11" s="273"/>
      <c r="G11" s="273"/>
      <c r="H11" s="272">
        <f t="shared" si="2"/>
        <v>0</v>
      </c>
      <c r="I11" s="273"/>
      <c r="J11" s="273"/>
      <c r="K11" s="273"/>
      <c r="L11" s="273"/>
      <c r="M11" s="273"/>
      <c r="N11" s="273"/>
      <c r="O11" s="273"/>
      <c r="P11" s="273"/>
      <c r="Q11" s="273"/>
      <c r="R11" s="273"/>
      <c r="S11" s="272">
        <f t="shared" si="3"/>
        <v>0</v>
      </c>
      <c r="T11" s="273"/>
      <c r="U11" s="273"/>
      <c r="V11" s="273"/>
      <c r="W11" s="273"/>
      <c r="X11" s="273"/>
      <c r="Y11" s="273"/>
      <c r="Z11" s="273"/>
      <c r="AA11" s="272">
        <f t="shared" si="4"/>
        <v>0</v>
      </c>
      <c r="AB11" s="273"/>
      <c r="AC11" s="273"/>
      <c r="AD11" s="273"/>
      <c r="AE11" s="273"/>
      <c r="AF11" s="273"/>
      <c r="AG11" s="273"/>
      <c r="AH11" s="272">
        <f t="shared" si="5"/>
        <v>0</v>
      </c>
      <c r="AI11" s="273"/>
      <c r="AJ11" s="273"/>
      <c r="AK11" s="273"/>
      <c r="AL11" s="272">
        <f t="shared" si="6"/>
        <v>0</v>
      </c>
      <c r="AM11" s="273"/>
      <c r="AN11" s="273"/>
      <c r="AO11" s="272">
        <f t="shared" si="7"/>
        <v>0</v>
      </c>
      <c r="AP11" s="273"/>
      <c r="AQ11" s="273"/>
      <c r="AR11" s="273"/>
      <c r="AS11" s="272">
        <f t="shared" si="8"/>
        <v>0</v>
      </c>
      <c r="AT11" s="273"/>
      <c r="AU11" s="273"/>
      <c r="AV11" s="272">
        <f t="shared" si="9"/>
        <v>0</v>
      </c>
      <c r="AW11" s="273"/>
      <c r="AX11" s="273"/>
      <c r="AY11" s="273"/>
      <c r="AZ11" s="273"/>
      <c r="BA11" s="273"/>
      <c r="BB11" s="272">
        <f t="shared" si="10"/>
        <v>0</v>
      </c>
      <c r="BC11" s="273"/>
      <c r="BD11" s="273"/>
      <c r="BE11" s="272">
        <f t="shared" si="11"/>
        <v>0</v>
      </c>
      <c r="BF11" s="273"/>
      <c r="BG11" s="273"/>
      <c r="BH11" s="273"/>
      <c r="BI11" s="273"/>
      <c r="BJ11" s="272">
        <f t="shared" si="12"/>
        <v>0</v>
      </c>
      <c r="BK11" s="273"/>
      <c r="BL11" s="273"/>
      <c r="BM11" s="273"/>
      <c r="BN11" s="273"/>
      <c r="BO11" s="273"/>
      <c r="BP11" s="273"/>
      <c r="BQ11" s="272">
        <f t="shared" si="13"/>
        <v>0</v>
      </c>
      <c r="BR11" s="273"/>
      <c r="BS11" s="273"/>
      <c r="BT11" s="272">
        <f t="shared" si="14"/>
        <v>0</v>
      </c>
      <c r="BU11" s="273"/>
      <c r="BV11" s="273"/>
      <c r="BW11" s="273"/>
      <c r="BX11" s="290"/>
    </row>
    <row r="12" s="256" customFormat="1" spans="1:76">
      <c r="A12" s="271" t="s">
        <v>405</v>
      </c>
      <c r="B12" s="272">
        <f t="shared" si="0"/>
        <v>549</v>
      </c>
      <c r="C12" s="272">
        <f t="shared" si="1"/>
        <v>0</v>
      </c>
      <c r="D12" s="273"/>
      <c r="E12" s="273"/>
      <c r="F12" s="273"/>
      <c r="G12" s="273"/>
      <c r="H12" s="272">
        <f t="shared" si="2"/>
        <v>23</v>
      </c>
      <c r="I12" s="273">
        <v>15</v>
      </c>
      <c r="J12" s="273"/>
      <c r="K12" s="273"/>
      <c r="L12" s="273"/>
      <c r="M12" s="273">
        <v>8</v>
      </c>
      <c r="N12" s="273"/>
      <c r="O12" s="273"/>
      <c r="P12" s="273"/>
      <c r="Q12" s="273"/>
      <c r="R12" s="273"/>
      <c r="S12" s="272">
        <f t="shared" si="3"/>
        <v>0</v>
      </c>
      <c r="T12" s="273"/>
      <c r="U12" s="273"/>
      <c r="V12" s="273"/>
      <c r="W12" s="273"/>
      <c r="X12" s="273"/>
      <c r="Y12" s="273"/>
      <c r="Z12" s="273"/>
      <c r="AA12" s="272">
        <f t="shared" si="4"/>
        <v>0</v>
      </c>
      <c r="AB12" s="273"/>
      <c r="AC12" s="273"/>
      <c r="AD12" s="273"/>
      <c r="AE12" s="273"/>
      <c r="AF12" s="273"/>
      <c r="AG12" s="273"/>
      <c r="AH12" s="272">
        <f t="shared" si="5"/>
        <v>295</v>
      </c>
      <c r="AI12" s="273">
        <v>174</v>
      </c>
      <c r="AJ12" s="273">
        <v>106</v>
      </c>
      <c r="AK12" s="273">
        <v>15</v>
      </c>
      <c r="AL12" s="272">
        <f t="shared" si="6"/>
        <v>20</v>
      </c>
      <c r="AM12" s="273">
        <v>20</v>
      </c>
      <c r="AN12" s="273"/>
      <c r="AO12" s="272">
        <f t="shared" si="7"/>
        <v>211</v>
      </c>
      <c r="AP12" s="273"/>
      <c r="AQ12" s="273"/>
      <c r="AR12" s="273">
        <v>211</v>
      </c>
      <c r="AS12" s="272">
        <f t="shared" si="8"/>
        <v>0</v>
      </c>
      <c r="AT12" s="273"/>
      <c r="AU12" s="273"/>
      <c r="AV12" s="272">
        <f t="shared" si="9"/>
        <v>0</v>
      </c>
      <c r="AW12" s="273"/>
      <c r="AX12" s="273"/>
      <c r="AY12" s="273"/>
      <c r="AZ12" s="273"/>
      <c r="BA12" s="273"/>
      <c r="BB12" s="272">
        <f t="shared" si="10"/>
        <v>0</v>
      </c>
      <c r="BC12" s="273"/>
      <c r="BD12" s="273"/>
      <c r="BE12" s="272">
        <f t="shared" si="11"/>
        <v>0</v>
      </c>
      <c r="BF12" s="273"/>
      <c r="BG12" s="273"/>
      <c r="BH12" s="273"/>
      <c r="BI12" s="273"/>
      <c r="BJ12" s="272">
        <f t="shared" si="12"/>
        <v>0</v>
      </c>
      <c r="BK12" s="273"/>
      <c r="BL12" s="273"/>
      <c r="BM12" s="273"/>
      <c r="BN12" s="273"/>
      <c r="BO12" s="273"/>
      <c r="BP12" s="273"/>
      <c r="BQ12" s="272">
        <f t="shared" si="13"/>
        <v>0</v>
      </c>
      <c r="BR12" s="273"/>
      <c r="BS12" s="273"/>
      <c r="BT12" s="272">
        <f t="shared" si="14"/>
        <v>0</v>
      </c>
      <c r="BU12" s="273"/>
      <c r="BV12" s="273"/>
      <c r="BW12" s="273"/>
      <c r="BX12" s="290"/>
    </row>
    <row r="13" s="256" customFormat="1" spans="1:76">
      <c r="A13" s="271" t="s">
        <v>406</v>
      </c>
      <c r="B13" s="272">
        <f t="shared" si="0"/>
        <v>7200</v>
      </c>
      <c r="C13" s="272">
        <f t="shared" si="1"/>
        <v>1966</v>
      </c>
      <c r="D13" s="273"/>
      <c r="E13" s="273">
        <v>1966</v>
      </c>
      <c r="F13" s="273"/>
      <c r="G13" s="273"/>
      <c r="H13" s="272">
        <f t="shared" si="2"/>
        <v>7</v>
      </c>
      <c r="I13" s="273">
        <f>36-34</f>
        <v>2</v>
      </c>
      <c r="J13" s="273"/>
      <c r="K13" s="273"/>
      <c r="L13" s="273"/>
      <c r="M13" s="273"/>
      <c r="N13" s="273"/>
      <c r="O13" s="273"/>
      <c r="P13" s="273"/>
      <c r="Q13" s="273"/>
      <c r="R13" s="273">
        <v>5</v>
      </c>
      <c r="S13" s="272">
        <f t="shared" si="3"/>
        <v>20</v>
      </c>
      <c r="T13" s="273"/>
      <c r="U13" s="273">
        <v>20</v>
      </c>
      <c r="V13" s="273"/>
      <c r="W13" s="273"/>
      <c r="X13" s="273"/>
      <c r="Y13" s="273"/>
      <c r="Z13" s="273"/>
      <c r="AA13" s="272">
        <f t="shared" si="4"/>
        <v>0</v>
      </c>
      <c r="AB13" s="273"/>
      <c r="AC13" s="273"/>
      <c r="AD13" s="273"/>
      <c r="AE13" s="273"/>
      <c r="AF13" s="273"/>
      <c r="AG13" s="273"/>
      <c r="AH13" s="272">
        <f t="shared" si="5"/>
        <v>995</v>
      </c>
      <c r="AI13" s="273">
        <v>543</v>
      </c>
      <c r="AJ13" s="273">
        <v>452</v>
      </c>
      <c r="AK13" s="273"/>
      <c r="AL13" s="272">
        <f t="shared" si="6"/>
        <v>60</v>
      </c>
      <c r="AM13" s="273">
        <v>60</v>
      </c>
      <c r="AN13" s="273"/>
      <c r="AO13" s="272">
        <f t="shared" si="7"/>
        <v>0</v>
      </c>
      <c r="AP13" s="273"/>
      <c r="AQ13" s="273"/>
      <c r="AR13" s="273"/>
      <c r="AS13" s="272">
        <f t="shared" si="8"/>
        <v>0</v>
      </c>
      <c r="AT13" s="273"/>
      <c r="AU13" s="273"/>
      <c r="AV13" s="272">
        <f t="shared" si="9"/>
        <v>4152</v>
      </c>
      <c r="AW13" s="273">
        <v>3373</v>
      </c>
      <c r="AX13" s="273"/>
      <c r="AY13" s="273"/>
      <c r="AZ13" s="273"/>
      <c r="BA13" s="273">
        <v>779</v>
      </c>
      <c r="BB13" s="272">
        <f t="shared" si="10"/>
        <v>0</v>
      </c>
      <c r="BC13" s="273"/>
      <c r="BD13" s="273"/>
      <c r="BE13" s="272">
        <f t="shared" si="11"/>
        <v>0</v>
      </c>
      <c r="BF13" s="273"/>
      <c r="BG13" s="273"/>
      <c r="BH13" s="273"/>
      <c r="BI13" s="273"/>
      <c r="BJ13" s="272">
        <f t="shared" si="12"/>
        <v>0</v>
      </c>
      <c r="BK13" s="273"/>
      <c r="BL13" s="273"/>
      <c r="BM13" s="273"/>
      <c r="BN13" s="273"/>
      <c r="BO13" s="273"/>
      <c r="BP13" s="273"/>
      <c r="BQ13" s="272">
        <f t="shared" si="13"/>
        <v>0</v>
      </c>
      <c r="BR13" s="273"/>
      <c r="BS13" s="273"/>
      <c r="BT13" s="272">
        <f t="shared" si="14"/>
        <v>0</v>
      </c>
      <c r="BU13" s="273"/>
      <c r="BV13" s="273"/>
      <c r="BW13" s="273"/>
      <c r="BX13" s="290"/>
    </row>
    <row r="14" s="256" customFormat="1" spans="1:76">
      <c r="A14" s="271" t="s">
        <v>407</v>
      </c>
      <c r="B14" s="272">
        <f t="shared" si="0"/>
        <v>4621</v>
      </c>
      <c r="C14" s="272">
        <f t="shared" si="1"/>
        <v>272</v>
      </c>
      <c r="D14" s="273">
        <v>2</v>
      </c>
      <c r="E14" s="273">
        <v>270</v>
      </c>
      <c r="F14" s="273"/>
      <c r="G14" s="273"/>
      <c r="H14" s="272">
        <f t="shared" si="2"/>
        <v>9</v>
      </c>
      <c r="I14" s="273"/>
      <c r="J14" s="273"/>
      <c r="K14" s="273"/>
      <c r="L14" s="273"/>
      <c r="M14" s="273">
        <v>9</v>
      </c>
      <c r="N14" s="273"/>
      <c r="O14" s="273"/>
      <c r="P14" s="273"/>
      <c r="Q14" s="273"/>
      <c r="R14" s="273"/>
      <c r="S14" s="272">
        <f t="shared" si="3"/>
        <v>0</v>
      </c>
      <c r="T14" s="273"/>
      <c r="U14" s="273"/>
      <c r="V14" s="273"/>
      <c r="W14" s="273"/>
      <c r="X14" s="273"/>
      <c r="Y14" s="273"/>
      <c r="Z14" s="273"/>
      <c r="AA14" s="272">
        <f t="shared" si="4"/>
        <v>0</v>
      </c>
      <c r="AB14" s="273"/>
      <c r="AC14" s="273"/>
      <c r="AD14" s="273"/>
      <c r="AE14" s="273"/>
      <c r="AF14" s="273"/>
      <c r="AG14" s="273"/>
      <c r="AH14" s="272">
        <f t="shared" si="5"/>
        <v>2541</v>
      </c>
      <c r="AI14" s="273">
        <v>1346</v>
      </c>
      <c r="AJ14" s="273">
        <v>1195</v>
      </c>
      <c r="AK14" s="273"/>
      <c r="AL14" s="272">
        <f t="shared" si="6"/>
        <v>327</v>
      </c>
      <c r="AM14" s="273">
        <v>327</v>
      </c>
      <c r="AN14" s="273"/>
      <c r="AO14" s="272">
        <f t="shared" si="7"/>
        <v>0</v>
      </c>
      <c r="AP14" s="273"/>
      <c r="AQ14" s="273"/>
      <c r="AR14" s="273"/>
      <c r="AS14" s="272">
        <f t="shared" si="8"/>
        <v>0</v>
      </c>
      <c r="AT14" s="273"/>
      <c r="AU14" s="273"/>
      <c r="AV14" s="272">
        <f t="shared" si="9"/>
        <v>1472</v>
      </c>
      <c r="AW14" s="273">
        <v>1332</v>
      </c>
      <c r="AX14" s="273"/>
      <c r="AY14" s="273"/>
      <c r="AZ14" s="273"/>
      <c r="BA14" s="273">
        <v>140</v>
      </c>
      <c r="BB14" s="272">
        <f t="shared" si="10"/>
        <v>0</v>
      </c>
      <c r="BC14" s="273"/>
      <c r="BD14" s="273"/>
      <c r="BE14" s="272">
        <f t="shared" si="11"/>
        <v>0</v>
      </c>
      <c r="BF14" s="273"/>
      <c r="BG14" s="273"/>
      <c r="BH14" s="273"/>
      <c r="BI14" s="273"/>
      <c r="BJ14" s="272">
        <f t="shared" si="12"/>
        <v>0</v>
      </c>
      <c r="BK14" s="273"/>
      <c r="BL14" s="273"/>
      <c r="BM14" s="273"/>
      <c r="BN14" s="273"/>
      <c r="BO14" s="273"/>
      <c r="BP14" s="273"/>
      <c r="BQ14" s="272">
        <f t="shared" si="13"/>
        <v>0</v>
      </c>
      <c r="BR14" s="273"/>
      <c r="BS14" s="273"/>
      <c r="BT14" s="272">
        <f t="shared" si="14"/>
        <v>0</v>
      </c>
      <c r="BU14" s="273"/>
      <c r="BV14" s="273"/>
      <c r="BW14" s="273"/>
      <c r="BX14" s="290"/>
    </row>
    <row r="15" s="256" customFormat="1" spans="1:76">
      <c r="A15" s="271" t="s">
        <v>408</v>
      </c>
      <c r="B15" s="272">
        <f t="shared" si="0"/>
        <v>6459</v>
      </c>
      <c r="C15" s="272">
        <f t="shared" si="1"/>
        <v>0</v>
      </c>
      <c r="D15" s="273"/>
      <c r="E15" s="273"/>
      <c r="F15" s="273"/>
      <c r="G15" s="273"/>
      <c r="H15" s="272">
        <f t="shared" si="2"/>
        <v>7</v>
      </c>
      <c r="I15" s="273"/>
      <c r="J15" s="273"/>
      <c r="K15" s="273"/>
      <c r="L15" s="273"/>
      <c r="M15" s="273">
        <v>7</v>
      </c>
      <c r="N15" s="273"/>
      <c r="O15" s="273"/>
      <c r="P15" s="273"/>
      <c r="Q15" s="273"/>
      <c r="R15" s="273"/>
      <c r="S15" s="272">
        <f t="shared" si="3"/>
        <v>51</v>
      </c>
      <c r="T15" s="273"/>
      <c r="U15" s="273">
        <v>51</v>
      </c>
      <c r="V15" s="273"/>
      <c r="W15" s="273"/>
      <c r="X15" s="273"/>
      <c r="Y15" s="273"/>
      <c r="Z15" s="273"/>
      <c r="AA15" s="272">
        <f t="shared" si="4"/>
        <v>0</v>
      </c>
      <c r="AB15" s="273"/>
      <c r="AC15" s="273"/>
      <c r="AD15" s="273"/>
      <c r="AE15" s="273"/>
      <c r="AF15" s="273"/>
      <c r="AG15" s="273"/>
      <c r="AH15" s="272">
        <f t="shared" si="5"/>
        <v>450</v>
      </c>
      <c r="AI15" s="273"/>
      <c r="AJ15" s="273">
        <v>450</v>
      </c>
      <c r="AK15" s="273"/>
      <c r="AL15" s="272">
        <f t="shared" si="6"/>
        <v>0</v>
      </c>
      <c r="AM15" s="273"/>
      <c r="AN15" s="273"/>
      <c r="AO15" s="272">
        <f t="shared" si="7"/>
        <v>238</v>
      </c>
      <c r="AP15" s="273"/>
      <c r="AQ15" s="273"/>
      <c r="AR15" s="273">
        <v>238</v>
      </c>
      <c r="AS15" s="272">
        <f t="shared" si="8"/>
        <v>0</v>
      </c>
      <c r="AT15" s="273"/>
      <c r="AU15" s="273"/>
      <c r="AV15" s="272">
        <f t="shared" si="9"/>
        <v>5713</v>
      </c>
      <c r="AW15" s="273"/>
      <c r="AX15" s="273"/>
      <c r="AY15" s="273"/>
      <c r="AZ15" s="273"/>
      <c r="BA15" s="273">
        <v>5713</v>
      </c>
      <c r="BB15" s="272">
        <f t="shared" si="10"/>
        <v>0</v>
      </c>
      <c r="BC15" s="273"/>
      <c r="BD15" s="273"/>
      <c r="BE15" s="272">
        <f t="shared" si="11"/>
        <v>0</v>
      </c>
      <c r="BF15" s="273"/>
      <c r="BG15" s="273"/>
      <c r="BH15" s="273"/>
      <c r="BI15" s="273"/>
      <c r="BJ15" s="272">
        <f t="shared" si="12"/>
        <v>0</v>
      </c>
      <c r="BK15" s="273"/>
      <c r="BL15" s="273"/>
      <c r="BM15" s="273"/>
      <c r="BN15" s="273"/>
      <c r="BO15" s="273"/>
      <c r="BP15" s="273"/>
      <c r="BQ15" s="272">
        <f t="shared" si="13"/>
        <v>0</v>
      </c>
      <c r="BR15" s="273"/>
      <c r="BS15" s="273"/>
      <c r="BT15" s="272">
        <f t="shared" si="14"/>
        <v>0</v>
      </c>
      <c r="BU15" s="273"/>
      <c r="BV15" s="273"/>
      <c r="BW15" s="273"/>
      <c r="BX15" s="290"/>
    </row>
    <row r="16" s="256" customFormat="1" spans="1:76">
      <c r="A16" s="271" t="s">
        <v>409</v>
      </c>
      <c r="B16" s="272">
        <f t="shared" si="0"/>
        <v>4211</v>
      </c>
      <c r="C16" s="272">
        <f t="shared" si="1"/>
        <v>0</v>
      </c>
      <c r="D16" s="273"/>
      <c r="E16" s="273"/>
      <c r="F16" s="273"/>
      <c r="G16" s="273"/>
      <c r="H16" s="272">
        <f t="shared" si="2"/>
        <v>2</v>
      </c>
      <c r="I16" s="273"/>
      <c r="J16" s="273"/>
      <c r="K16" s="273"/>
      <c r="L16" s="273"/>
      <c r="M16" s="273">
        <v>2</v>
      </c>
      <c r="N16" s="273"/>
      <c r="O16" s="273"/>
      <c r="P16" s="273"/>
      <c r="Q16" s="273"/>
      <c r="R16" s="273"/>
      <c r="S16" s="272">
        <f t="shared" si="3"/>
        <v>2225</v>
      </c>
      <c r="T16" s="273">
        <v>80</v>
      </c>
      <c r="U16" s="273">
        <v>2145</v>
      </c>
      <c r="V16" s="273"/>
      <c r="W16" s="273"/>
      <c r="X16" s="273"/>
      <c r="Y16" s="273"/>
      <c r="Z16" s="273"/>
      <c r="AA16" s="272">
        <f t="shared" si="4"/>
        <v>0</v>
      </c>
      <c r="AB16" s="273"/>
      <c r="AC16" s="273"/>
      <c r="AD16" s="273"/>
      <c r="AE16" s="273"/>
      <c r="AF16" s="273"/>
      <c r="AG16" s="273"/>
      <c r="AH16" s="272">
        <f t="shared" si="5"/>
        <v>1680</v>
      </c>
      <c r="AI16" s="273"/>
      <c r="AJ16" s="273">
        <v>1680</v>
      </c>
      <c r="AK16" s="273"/>
      <c r="AL16" s="272">
        <f t="shared" si="6"/>
        <v>0</v>
      </c>
      <c r="AM16" s="273"/>
      <c r="AN16" s="273"/>
      <c r="AO16" s="272">
        <f t="shared" si="7"/>
        <v>98</v>
      </c>
      <c r="AP16" s="273"/>
      <c r="AQ16" s="273"/>
      <c r="AR16" s="273">
        <v>98</v>
      </c>
      <c r="AS16" s="272">
        <f t="shared" si="8"/>
        <v>0</v>
      </c>
      <c r="AT16" s="273"/>
      <c r="AU16" s="273"/>
      <c r="AV16" s="272">
        <f t="shared" si="9"/>
        <v>206</v>
      </c>
      <c r="AW16" s="273"/>
      <c r="AX16" s="273"/>
      <c r="AY16" s="273"/>
      <c r="AZ16" s="273"/>
      <c r="BA16" s="273">
        <v>206</v>
      </c>
      <c r="BB16" s="272">
        <f t="shared" si="10"/>
        <v>0</v>
      </c>
      <c r="BC16" s="273"/>
      <c r="BD16" s="273"/>
      <c r="BE16" s="272">
        <f t="shared" si="11"/>
        <v>0</v>
      </c>
      <c r="BF16" s="273"/>
      <c r="BG16" s="273"/>
      <c r="BH16" s="273"/>
      <c r="BI16" s="273"/>
      <c r="BJ16" s="272">
        <f t="shared" si="12"/>
        <v>0</v>
      </c>
      <c r="BK16" s="273"/>
      <c r="BL16" s="273"/>
      <c r="BM16" s="273"/>
      <c r="BN16" s="273"/>
      <c r="BO16" s="273"/>
      <c r="BP16" s="273"/>
      <c r="BQ16" s="272">
        <f t="shared" si="13"/>
        <v>0</v>
      </c>
      <c r="BR16" s="273"/>
      <c r="BS16" s="273"/>
      <c r="BT16" s="272">
        <f t="shared" si="14"/>
        <v>0</v>
      </c>
      <c r="BU16" s="273"/>
      <c r="BV16" s="273"/>
      <c r="BW16" s="273"/>
      <c r="BX16" s="290"/>
    </row>
    <row r="17" s="256" customFormat="1" spans="1:76">
      <c r="A17" s="271" t="s">
        <v>410</v>
      </c>
      <c r="B17" s="272">
        <f t="shared" si="0"/>
        <v>2786</v>
      </c>
      <c r="C17" s="272">
        <f t="shared" si="1"/>
        <v>0</v>
      </c>
      <c r="D17" s="273"/>
      <c r="E17" s="273"/>
      <c r="F17" s="273"/>
      <c r="G17" s="273"/>
      <c r="H17" s="272">
        <f t="shared" si="2"/>
        <v>414</v>
      </c>
      <c r="I17" s="273"/>
      <c r="J17" s="273"/>
      <c r="K17" s="273"/>
      <c r="L17" s="273">
        <v>166</v>
      </c>
      <c r="M17" s="273">
        <v>248</v>
      </c>
      <c r="N17" s="273"/>
      <c r="O17" s="273"/>
      <c r="P17" s="273"/>
      <c r="Q17" s="273"/>
      <c r="R17" s="273"/>
      <c r="S17" s="272">
        <f t="shared" si="3"/>
        <v>824</v>
      </c>
      <c r="T17" s="273"/>
      <c r="U17" s="273">
        <v>824</v>
      </c>
      <c r="V17" s="273"/>
      <c r="W17" s="273"/>
      <c r="X17" s="273"/>
      <c r="Y17" s="273"/>
      <c r="Z17" s="273"/>
      <c r="AA17" s="272">
        <f t="shared" si="4"/>
        <v>170</v>
      </c>
      <c r="AB17" s="273"/>
      <c r="AC17" s="273">
        <v>170</v>
      </c>
      <c r="AD17" s="273"/>
      <c r="AE17" s="273"/>
      <c r="AF17" s="273"/>
      <c r="AG17" s="273"/>
      <c r="AH17" s="272">
        <f t="shared" si="5"/>
        <v>831</v>
      </c>
      <c r="AI17" s="273"/>
      <c r="AJ17" s="273">
        <v>831</v>
      </c>
      <c r="AK17" s="273"/>
      <c r="AL17" s="272">
        <f t="shared" si="6"/>
        <v>0</v>
      </c>
      <c r="AM17" s="273"/>
      <c r="AN17" s="273"/>
      <c r="AO17" s="272">
        <f t="shared" si="7"/>
        <v>500</v>
      </c>
      <c r="AP17" s="273"/>
      <c r="AQ17" s="273"/>
      <c r="AR17" s="273">
        <v>500</v>
      </c>
      <c r="AS17" s="272">
        <f t="shared" si="8"/>
        <v>0</v>
      </c>
      <c r="AT17" s="273"/>
      <c r="AU17" s="273"/>
      <c r="AV17" s="272">
        <f t="shared" si="9"/>
        <v>47</v>
      </c>
      <c r="AW17" s="273">
        <v>1</v>
      </c>
      <c r="AX17" s="273">
        <v>2</v>
      </c>
      <c r="AY17" s="273">
        <v>35</v>
      </c>
      <c r="AZ17" s="273"/>
      <c r="BA17" s="273">
        <v>9</v>
      </c>
      <c r="BB17" s="272">
        <f t="shared" si="10"/>
        <v>0</v>
      </c>
      <c r="BC17" s="273"/>
      <c r="BD17" s="273"/>
      <c r="BE17" s="272">
        <f t="shared" si="11"/>
        <v>0</v>
      </c>
      <c r="BF17" s="273"/>
      <c r="BG17" s="273"/>
      <c r="BH17" s="273"/>
      <c r="BI17" s="273"/>
      <c r="BJ17" s="272">
        <f t="shared" si="12"/>
        <v>0</v>
      </c>
      <c r="BK17" s="273"/>
      <c r="BL17" s="273"/>
      <c r="BM17" s="273"/>
      <c r="BN17" s="273"/>
      <c r="BO17" s="273"/>
      <c r="BP17" s="273"/>
      <c r="BQ17" s="272">
        <f t="shared" si="13"/>
        <v>0</v>
      </c>
      <c r="BR17" s="273"/>
      <c r="BS17" s="273"/>
      <c r="BT17" s="272">
        <f t="shared" si="14"/>
        <v>0</v>
      </c>
      <c r="BU17" s="273"/>
      <c r="BV17" s="273"/>
      <c r="BW17" s="273"/>
      <c r="BX17" s="290"/>
    </row>
    <row r="18" s="256" customFormat="1" spans="1:76">
      <c r="A18" s="271" t="s">
        <v>411</v>
      </c>
      <c r="B18" s="272">
        <f t="shared" si="0"/>
        <v>27749</v>
      </c>
      <c r="C18" s="272">
        <f t="shared" si="1"/>
        <v>0</v>
      </c>
      <c r="D18" s="273"/>
      <c r="E18" s="273"/>
      <c r="F18" s="273"/>
      <c r="G18" s="273"/>
      <c r="H18" s="272">
        <f t="shared" si="2"/>
        <v>0</v>
      </c>
      <c r="I18" s="273"/>
      <c r="J18" s="273"/>
      <c r="K18" s="273"/>
      <c r="L18" s="273"/>
      <c r="M18" s="273"/>
      <c r="N18" s="273"/>
      <c r="O18" s="273"/>
      <c r="P18" s="273"/>
      <c r="Q18" s="273"/>
      <c r="R18" s="273"/>
      <c r="S18" s="272">
        <f t="shared" si="3"/>
        <v>17442</v>
      </c>
      <c r="T18" s="273"/>
      <c r="U18" s="273">
        <v>351</v>
      </c>
      <c r="V18" s="273"/>
      <c r="W18" s="273">
        <v>17091</v>
      </c>
      <c r="X18" s="273"/>
      <c r="Y18" s="273"/>
      <c r="Z18" s="273"/>
      <c r="AA18" s="272">
        <f t="shared" si="4"/>
        <v>0</v>
      </c>
      <c r="AB18" s="273"/>
      <c r="AC18" s="273"/>
      <c r="AD18" s="273"/>
      <c r="AE18" s="273"/>
      <c r="AF18" s="273"/>
      <c r="AG18" s="273"/>
      <c r="AH18" s="272">
        <f t="shared" si="5"/>
        <v>307</v>
      </c>
      <c r="AI18" s="273">
        <v>143</v>
      </c>
      <c r="AJ18" s="273">
        <v>130</v>
      </c>
      <c r="AK18" s="273">
        <v>34</v>
      </c>
      <c r="AL18" s="272">
        <f t="shared" si="6"/>
        <v>0</v>
      </c>
      <c r="AM18" s="273"/>
      <c r="AN18" s="273"/>
      <c r="AO18" s="272">
        <f t="shared" si="7"/>
        <v>10000</v>
      </c>
      <c r="AP18" s="273"/>
      <c r="AQ18" s="273"/>
      <c r="AR18" s="273">
        <v>10000</v>
      </c>
      <c r="AS18" s="272">
        <f t="shared" si="8"/>
        <v>0</v>
      </c>
      <c r="AT18" s="273"/>
      <c r="AU18" s="273"/>
      <c r="AV18" s="272">
        <f t="shared" si="9"/>
        <v>0</v>
      </c>
      <c r="AW18" s="273"/>
      <c r="AX18" s="273"/>
      <c r="AY18" s="273"/>
      <c r="AZ18" s="273"/>
      <c r="BA18" s="273"/>
      <c r="BB18" s="272">
        <f t="shared" si="10"/>
        <v>0</v>
      </c>
      <c r="BC18" s="273"/>
      <c r="BD18" s="273"/>
      <c r="BE18" s="272">
        <f t="shared" si="11"/>
        <v>0</v>
      </c>
      <c r="BF18" s="273"/>
      <c r="BG18" s="273"/>
      <c r="BH18" s="273"/>
      <c r="BI18" s="273"/>
      <c r="BJ18" s="272">
        <f t="shared" si="12"/>
        <v>0</v>
      </c>
      <c r="BK18" s="273"/>
      <c r="BL18" s="273"/>
      <c r="BM18" s="273"/>
      <c r="BN18" s="273"/>
      <c r="BO18" s="273"/>
      <c r="BP18" s="273"/>
      <c r="BQ18" s="272">
        <f t="shared" si="13"/>
        <v>0</v>
      </c>
      <c r="BR18" s="273"/>
      <c r="BS18" s="273"/>
      <c r="BT18" s="272">
        <f t="shared" si="14"/>
        <v>0</v>
      </c>
      <c r="BU18" s="273"/>
      <c r="BV18" s="273"/>
      <c r="BW18" s="273"/>
      <c r="BX18" s="290"/>
    </row>
    <row r="19" s="256" customFormat="1" spans="1:76">
      <c r="A19" s="271" t="s">
        <v>412</v>
      </c>
      <c r="B19" s="272">
        <f t="shared" si="0"/>
        <v>1530</v>
      </c>
      <c r="C19" s="272">
        <f t="shared" si="1"/>
        <v>0</v>
      </c>
      <c r="D19" s="273"/>
      <c r="E19" s="273"/>
      <c r="F19" s="273"/>
      <c r="G19" s="273"/>
      <c r="H19" s="272">
        <f t="shared" si="2"/>
        <v>0</v>
      </c>
      <c r="I19" s="273"/>
      <c r="J19" s="273"/>
      <c r="K19" s="273"/>
      <c r="L19" s="273"/>
      <c r="M19" s="273"/>
      <c r="N19" s="273"/>
      <c r="O19" s="273"/>
      <c r="P19" s="273"/>
      <c r="Q19" s="273"/>
      <c r="R19" s="273"/>
      <c r="S19" s="272">
        <f t="shared" si="3"/>
        <v>0</v>
      </c>
      <c r="T19" s="273"/>
      <c r="U19" s="273"/>
      <c r="V19" s="273"/>
      <c r="W19" s="273"/>
      <c r="X19" s="273"/>
      <c r="Y19" s="273"/>
      <c r="Z19" s="273"/>
      <c r="AA19" s="272">
        <f t="shared" si="4"/>
        <v>0</v>
      </c>
      <c r="AB19" s="273"/>
      <c r="AC19" s="273"/>
      <c r="AD19" s="273"/>
      <c r="AE19" s="273"/>
      <c r="AF19" s="273"/>
      <c r="AG19" s="273"/>
      <c r="AH19" s="272">
        <f t="shared" si="5"/>
        <v>0</v>
      </c>
      <c r="AI19" s="273"/>
      <c r="AJ19" s="273"/>
      <c r="AK19" s="273"/>
      <c r="AL19" s="272">
        <f t="shared" si="6"/>
        <v>0</v>
      </c>
      <c r="AM19" s="273"/>
      <c r="AN19" s="273"/>
      <c r="AO19" s="272">
        <f t="shared" si="7"/>
        <v>1530</v>
      </c>
      <c r="AP19" s="273"/>
      <c r="AQ19" s="273"/>
      <c r="AR19" s="273">
        <v>1530</v>
      </c>
      <c r="AS19" s="272">
        <f t="shared" si="8"/>
        <v>0</v>
      </c>
      <c r="AT19" s="273"/>
      <c r="AU19" s="273"/>
      <c r="AV19" s="272">
        <f t="shared" si="9"/>
        <v>0</v>
      </c>
      <c r="AW19" s="273"/>
      <c r="AX19" s="273"/>
      <c r="AY19" s="273"/>
      <c r="AZ19" s="273"/>
      <c r="BA19" s="273"/>
      <c r="BB19" s="272">
        <f t="shared" si="10"/>
        <v>0</v>
      </c>
      <c r="BC19" s="273"/>
      <c r="BD19" s="273"/>
      <c r="BE19" s="272">
        <f t="shared" si="11"/>
        <v>0</v>
      </c>
      <c r="BF19" s="273"/>
      <c r="BG19" s="273"/>
      <c r="BH19" s="273"/>
      <c r="BI19" s="273"/>
      <c r="BJ19" s="272">
        <f t="shared" si="12"/>
        <v>0</v>
      </c>
      <c r="BK19" s="273"/>
      <c r="BL19" s="273"/>
      <c r="BM19" s="273"/>
      <c r="BN19" s="273"/>
      <c r="BO19" s="273"/>
      <c r="BP19" s="273"/>
      <c r="BQ19" s="272">
        <f t="shared" si="13"/>
        <v>0</v>
      </c>
      <c r="BR19" s="273"/>
      <c r="BS19" s="273"/>
      <c r="BT19" s="272">
        <f t="shared" si="14"/>
        <v>0</v>
      </c>
      <c r="BU19" s="273"/>
      <c r="BV19" s="273"/>
      <c r="BW19" s="273"/>
      <c r="BX19" s="290"/>
    </row>
    <row r="20" s="256" customFormat="1" spans="1:76">
      <c r="A20" s="271" t="s">
        <v>413</v>
      </c>
      <c r="B20" s="272">
        <f t="shared" si="0"/>
        <v>20156</v>
      </c>
      <c r="C20" s="272">
        <f t="shared" si="1"/>
        <v>0</v>
      </c>
      <c r="D20" s="273"/>
      <c r="E20" s="273"/>
      <c r="F20" s="273"/>
      <c r="G20" s="273"/>
      <c r="H20" s="272">
        <f t="shared" si="2"/>
        <v>300</v>
      </c>
      <c r="I20" s="273"/>
      <c r="J20" s="273"/>
      <c r="K20" s="273"/>
      <c r="L20" s="273"/>
      <c r="M20" s="273">
        <v>300</v>
      </c>
      <c r="N20" s="273"/>
      <c r="O20" s="273"/>
      <c r="P20" s="273"/>
      <c r="Q20" s="273"/>
      <c r="R20" s="273"/>
      <c r="S20" s="272">
        <f t="shared" si="3"/>
        <v>0</v>
      </c>
      <c r="T20" s="273"/>
      <c r="U20" s="273"/>
      <c r="V20" s="273"/>
      <c r="W20" s="273"/>
      <c r="X20" s="273"/>
      <c r="Y20" s="273"/>
      <c r="Z20" s="273"/>
      <c r="AA20" s="272">
        <f t="shared" si="4"/>
        <v>0</v>
      </c>
      <c r="AB20" s="273"/>
      <c r="AC20" s="273"/>
      <c r="AD20" s="273"/>
      <c r="AE20" s="273"/>
      <c r="AF20" s="273"/>
      <c r="AG20" s="273"/>
      <c r="AH20" s="272">
        <f t="shared" si="5"/>
        <v>0</v>
      </c>
      <c r="AI20" s="273"/>
      <c r="AJ20" s="273"/>
      <c r="AK20" s="273"/>
      <c r="AL20" s="272">
        <f t="shared" si="6"/>
        <v>0</v>
      </c>
      <c r="AM20" s="273"/>
      <c r="AN20" s="273"/>
      <c r="AO20" s="272">
        <f t="shared" si="7"/>
        <v>16456</v>
      </c>
      <c r="AP20" s="273"/>
      <c r="AQ20" s="273"/>
      <c r="AR20" s="273">
        <v>16456</v>
      </c>
      <c r="AS20" s="272">
        <f t="shared" si="8"/>
        <v>3400</v>
      </c>
      <c r="AT20" s="273"/>
      <c r="AU20" s="273">
        <v>3400</v>
      </c>
      <c r="AV20" s="272">
        <f t="shared" si="9"/>
        <v>0</v>
      </c>
      <c r="AW20" s="273"/>
      <c r="AX20" s="273"/>
      <c r="AY20" s="273"/>
      <c r="AZ20" s="273"/>
      <c r="BA20" s="273"/>
      <c r="BB20" s="272">
        <f t="shared" si="10"/>
        <v>0</v>
      </c>
      <c r="BC20" s="273"/>
      <c r="BD20" s="273"/>
      <c r="BE20" s="272">
        <f t="shared" si="11"/>
        <v>0</v>
      </c>
      <c r="BF20" s="273"/>
      <c r="BG20" s="273"/>
      <c r="BH20" s="273"/>
      <c r="BI20" s="273"/>
      <c r="BJ20" s="272">
        <f t="shared" si="12"/>
        <v>0</v>
      </c>
      <c r="BK20" s="273"/>
      <c r="BL20" s="273"/>
      <c r="BM20" s="273"/>
      <c r="BN20" s="273"/>
      <c r="BO20" s="273"/>
      <c r="BP20" s="273"/>
      <c r="BQ20" s="272">
        <f t="shared" si="13"/>
        <v>0</v>
      </c>
      <c r="BR20" s="273"/>
      <c r="BS20" s="273"/>
      <c r="BT20" s="272">
        <f t="shared" si="14"/>
        <v>0</v>
      </c>
      <c r="BU20" s="273"/>
      <c r="BV20" s="273"/>
      <c r="BW20" s="273"/>
      <c r="BX20" s="290"/>
    </row>
    <row r="21" s="256" customFormat="1" spans="1:76">
      <c r="A21" s="271" t="s">
        <v>414</v>
      </c>
      <c r="B21" s="272">
        <f t="shared" si="0"/>
        <v>0</v>
      </c>
      <c r="C21" s="272">
        <f t="shared" si="1"/>
        <v>0</v>
      </c>
      <c r="D21" s="273"/>
      <c r="E21" s="273"/>
      <c r="F21" s="273"/>
      <c r="G21" s="273"/>
      <c r="H21" s="272">
        <f t="shared" si="2"/>
        <v>0</v>
      </c>
      <c r="I21" s="273"/>
      <c r="J21" s="273"/>
      <c r="K21" s="273"/>
      <c r="L21" s="273"/>
      <c r="M21" s="273"/>
      <c r="N21" s="273"/>
      <c r="O21" s="273"/>
      <c r="P21" s="273"/>
      <c r="Q21" s="273"/>
      <c r="R21" s="273"/>
      <c r="S21" s="272">
        <f t="shared" si="3"/>
        <v>0</v>
      </c>
      <c r="T21" s="273"/>
      <c r="U21" s="273"/>
      <c r="V21" s="273"/>
      <c r="W21" s="273"/>
      <c r="X21" s="273"/>
      <c r="Y21" s="273"/>
      <c r="Z21" s="273"/>
      <c r="AA21" s="272">
        <f t="shared" si="4"/>
        <v>0</v>
      </c>
      <c r="AB21" s="273"/>
      <c r="AC21" s="273"/>
      <c r="AD21" s="273"/>
      <c r="AE21" s="273"/>
      <c r="AF21" s="273"/>
      <c r="AG21" s="273"/>
      <c r="AH21" s="272">
        <f t="shared" si="5"/>
        <v>0</v>
      </c>
      <c r="AI21" s="273"/>
      <c r="AJ21" s="273"/>
      <c r="AK21" s="273"/>
      <c r="AL21" s="272">
        <f t="shared" si="6"/>
        <v>0</v>
      </c>
      <c r="AM21" s="273"/>
      <c r="AN21" s="273"/>
      <c r="AO21" s="272">
        <f t="shared" si="7"/>
        <v>0</v>
      </c>
      <c r="AP21" s="273"/>
      <c r="AQ21" s="273"/>
      <c r="AR21" s="273"/>
      <c r="AS21" s="272">
        <f t="shared" si="8"/>
        <v>0</v>
      </c>
      <c r="AT21" s="273"/>
      <c r="AU21" s="273"/>
      <c r="AV21" s="272">
        <f t="shared" si="9"/>
        <v>0</v>
      </c>
      <c r="AW21" s="273"/>
      <c r="AX21" s="273"/>
      <c r="AY21" s="273"/>
      <c r="AZ21" s="273"/>
      <c r="BA21" s="273"/>
      <c r="BB21" s="272">
        <f t="shared" si="10"/>
        <v>0</v>
      </c>
      <c r="BC21" s="273"/>
      <c r="BD21" s="273"/>
      <c r="BE21" s="272">
        <f t="shared" si="11"/>
        <v>0</v>
      </c>
      <c r="BF21" s="273"/>
      <c r="BG21" s="273"/>
      <c r="BH21" s="273"/>
      <c r="BI21" s="273"/>
      <c r="BJ21" s="272">
        <f t="shared" si="12"/>
        <v>0</v>
      </c>
      <c r="BK21" s="273"/>
      <c r="BL21" s="273"/>
      <c r="BM21" s="273"/>
      <c r="BN21" s="273"/>
      <c r="BO21" s="273"/>
      <c r="BP21" s="273"/>
      <c r="BQ21" s="272">
        <f t="shared" si="13"/>
        <v>0</v>
      </c>
      <c r="BR21" s="273"/>
      <c r="BS21" s="273"/>
      <c r="BT21" s="272">
        <f t="shared" si="14"/>
        <v>0</v>
      </c>
      <c r="BU21" s="273"/>
      <c r="BV21" s="273"/>
      <c r="BW21" s="273"/>
      <c r="BX21" s="290"/>
    </row>
    <row r="22" s="256" customFormat="1" spans="1:76">
      <c r="A22" s="271" t="s">
        <v>415</v>
      </c>
      <c r="B22" s="272">
        <f t="shared" si="0"/>
        <v>0</v>
      </c>
      <c r="C22" s="272">
        <f t="shared" si="1"/>
        <v>0</v>
      </c>
      <c r="D22" s="273"/>
      <c r="E22" s="273"/>
      <c r="F22" s="273"/>
      <c r="G22" s="273"/>
      <c r="H22" s="272">
        <f t="shared" si="2"/>
        <v>0</v>
      </c>
      <c r="I22" s="273"/>
      <c r="J22" s="273"/>
      <c r="K22" s="273"/>
      <c r="L22" s="273"/>
      <c r="M22" s="273"/>
      <c r="N22" s="273"/>
      <c r="O22" s="273"/>
      <c r="P22" s="273"/>
      <c r="Q22" s="273"/>
      <c r="R22" s="273"/>
      <c r="S22" s="272">
        <f t="shared" si="3"/>
        <v>0</v>
      </c>
      <c r="T22" s="273"/>
      <c r="U22" s="273"/>
      <c r="V22" s="273"/>
      <c r="W22" s="273"/>
      <c r="X22" s="273"/>
      <c r="Y22" s="273"/>
      <c r="Z22" s="273"/>
      <c r="AA22" s="272">
        <f t="shared" si="4"/>
        <v>0</v>
      </c>
      <c r="AB22" s="273"/>
      <c r="AC22" s="273"/>
      <c r="AD22" s="273"/>
      <c r="AE22" s="273"/>
      <c r="AF22" s="273"/>
      <c r="AG22" s="273"/>
      <c r="AH22" s="272">
        <f t="shared" si="5"/>
        <v>0</v>
      </c>
      <c r="AI22" s="273"/>
      <c r="AJ22" s="273"/>
      <c r="AK22" s="273"/>
      <c r="AL22" s="272">
        <f t="shared" si="6"/>
        <v>0</v>
      </c>
      <c r="AM22" s="273"/>
      <c r="AN22" s="273"/>
      <c r="AO22" s="272">
        <f t="shared" si="7"/>
        <v>0</v>
      </c>
      <c r="AP22" s="273"/>
      <c r="AQ22" s="273"/>
      <c r="AR22" s="273"/>
      <c r="AS22" s="272">
        <f t="shared" si="8"/>
        <v>0</v>
      </c>
      <c r="AT22" s="273"/>
      <c r="AU22" s="273"/>
      <c r="AV22" s="272">
        <f t="shared" si="9"/>
        <v>0</v>
      </c>
      <c r="AW22" s="273"/>
      <c r="AX22" s="273"/>
      <c r="AY22" s="273"/>
      <c r="AZ22" s="273"/>
      <c r="BA22" s="273"/>
      <c r="BB22" s="272">
        <f t="shared" si="10"/>
        <v>0</v>
      </c>
      <c r="BC22" s="273"/>
      <c r="BD22" s="273"/>
      <c r="BE22" s="272">
        <f t="shared" si="11"/>
        <v>0</v>
      </c>
      <c r="BF22" s="273"/>
      <c r="BG22" s="273"/>
      <c r="BH22" s="273"/>
      <c r="BI22" s="273"/>
      <c r="BJ22" s="272">
        <f t="shared" si="12"/>
        <v>0</v>
      </c>
      <c r="BK22" s="273"/>
      <c r="BL22" s="273"/>
      <c r="BM22" s="273"/>
      <c r="BN22" s="273"/>
      <c r="BO22" s="273"/>
      <c r="BP22" s="273"/>
      <c r="BQ22" s="272">
        <f t="shared" si="13"/>
        <v>0</v>
      </c>
      <c r="BR22" s="273"/>
      <c r="BS22" s="273"/>
      <c r="BT22" s="272">
        <f t="shared" si="14"/>
        <v>0</v>
      </c>
      <c r="BU22" s="273"/>
      <c r="BV22" s="273"/>
      <c r="BW22" s="273"/>
      <c r="BX22" s="290"/>
    </row>
    <row r="23" s="256" customFormat="1" spans="1:76">
      <c r="A23" s="271" t="s">
        <v>416</v>
      </c>
      <c r="B23" s="272">
        <f t="shared" si="0"/>
        <v>1739</v>
      </c>
      <c r="C23" s="272">
        <f t="shared" si="1"/>
        <v>0</v>
      </c>
      <c r="D23" s="273"/>
      <c r="E23" s="273"/>
      <c r="F23" s="273"/>
      <c r="G23" s="273"/>
      <c r="H23" s="272">
        <f t="shared" si="2"/>
        <v>0</v>
      </c>
      <c r="I23" s="273"/>
      <c r="J23" s="273"/>
      <c r="K23" s="273"/>
      <c r="L23" s="273"/>
      <c r="M23" s="273"/>
      <c r="N23" s="273"/>
      <c r="O23" s="273"/>
      <c r="P23" s="273"/>
      <c r="Q23" s="273"/>
      <c r="R23" s="273"/>
      <c r="S23" s="272">
        <f t="shared" si="3"/>
        <v>0</v>
      </c>
      <c r="T23" s="273"/>
      <c r="U23" s="273"/>
      <c r="V23" s="273"/>
      <c r="W23" s="273"/>
      <c r="X23" s="273"/>
      <c r="Y23" s="273"/>
      <c r="Z23" s="273"/>
      <c r="AA23" s="272">
        <f t="shared" si="4"/>
        <v>0</v>
      </c>
      <c r="AB23" s="273"/>
      <c r="AC23" s="273"/>
      <c r="AD23" s="273"/>
      <c r="AE23" s="273"/>
      <c r="AF23" s="273"/>
      <c r="AG23" s="273"/>
      <c r="AH23" s="272">
        <f t="shared" si="5"/>
        <v>1739</v>
      </c>
      <c r="AI23" s="273"/>
      <c r="AJ23" s="273">
        <v>1739</v>
      </c>
      <c r="AK23" s="273"/>
      <c r="AL23" s="272">
        <f t="shared" si="6"/>
        <v>0</v>
      </c>
      <c r="AM23" s="273"/>
      <c r="AN23" s="273"/>
      <c r="AO23" s="272">
        <f t="shared" si="7"/>
        <v>0</v>
      </c>
      <c r="AP23" s="273"/>
      <c r="AQ23" s="273"/>
      <c r="AR23" s="273"/>
      <c r="AS23" s="272">
        <f t="shared" si="8"/>
        <v>0</v>
      </c>
      <c r="AT23" s="273"/>
      <c r="AU23" s="273"/>
      <c r="AV23" s="272">
        <f t="shared" si="9"/>
        <v>0</v>
      </c>
      <c r="AW23" s="273"/>
      <c r="AX23" s="273"/>
      <c r="AY23" s="273"/>
      <c r="AZ23" s="273"/>
      <c r="BA23" s="273"/>
      <c r="BB23" s="272">
        <f t="shared" si="10"/>
        <v>0</v>
      </c>
      <c r="BC23" s="273"/>
      <c r="BD23" s="273"/>
      <c r="BE23" s="272">
        <f t="shared" si="11"/>
        <v>0</v>
      </c>
      <c r="BF23" s="273"/>
      <c r="BG23" s="273"/>
      <c r="BH23" s="273"/>
      <c r="BI23" s="273"/>
      <c r="BJ23" s="272">
        <f t="shared" si="12"/>
        <v>0</v>
      </c>
      <c r="BK23" s="273"/>
      <c r="BL23" s="273"/>
      <c r="BM23" s="273"/>
      <c r="BN23" s="273"/>
      <c r="BO23" s="273"/>
      <c r="BP23" s="273"/>
      <c r="BQ23" s="272">
        <f t="shared" si="13"/>
        <v>0</v>
      </c>
      <c r="BR23" s="273"/>
      <c r="BS23" s="273"/>
      <c r="BT23" s="272">
        <f t="shared" si="14"/>
        <v>0</v>
      </c>
      <c r="BU23" s="273"/>
      <c r="BV23" s="273"/>
      <c r="BW23" s="273"/>
      <c r="BX23" s="290"/>
    </row>
    <row r="24" s="256" customFormat="1" spans="1:76">
      <c r="A24" s="271" t="s">
        <v>417</v>
      </c>
      <c r="B24" s="272">
        <f t="shared" si="0"/>
        <v>9679</v>
      </c>
      <c r="C24" s="272">
        <f t="shared" si="1"/>
        <v>415</v>
      </c>
      <c r="D24" s="273"/>
      <c r="E24" s="273"/>
      <c r="F24" s="273">
        <v>415</v>
      </c>
      <c r="G24" s="273"/>
      <c r="H24" s="272">
        <f t="shared" si="2"/>
        <v>0</v>
      </c>
      <c r="I24" s="273"/>
      <c r="J24" s="273"/>
      <c r="K24" s="273"/>
      <c r="L24" s="273"/>
      <c r="M24" s="273"/>
      <c r="N24" s="273"/>
      <c r="O24" s="273"/>
      <c r="P24" s="273"/>
      <c r="Q24" s="273"/>
      <c r="R24" s="273"/>
      <c r="S24" s="272">
        <f t="shared" si="3"/>
        <v>0</v>
      </c>
      <c r="T24" s="273"/>
      <c r="U24" s="273"/>
      <c r="V24" s="273"/>
      <c r="W24" s="273"/>
      <c r="X24" s="273"/>
      <c r="Y24" s="273"/>
      <c r="Z24" s="273"/>
      <c r="AA24" s="272">
        <f t="shared" si="4"/>
        <v>0</v>
      </c>
      <c r="AB24" s="273"/>
      <c r="AC24" s="273"/>
      <c r="AD24" s="273"/>
      <c r="AE24" s="273"/>
      <c r="AF24" s="273"/>
      <c r="AG24" s="273"/>
      <c r="AH24" s="272">
        <f t="shared" si="5"/>
        <v>1410</v>
      </c>
      <c r="AI24" s="273">
        <v>1410</v>
      </c>
      <c r="AJ24" s="273"/>
      <c r="AK24" s="273"/>
      <c r="AL24" s="272">
        <f t="shared" si="6"/>
        <v>7854</v>
      </c>
      <c r="AM24" s="273">
        <v>2535</v>
      </c>
      <c r="AN24" s="273">
        <v>5319</v>
      </c>
      <c r="AO24" s="272">
        <f t="shared" si="7"/>
        <v>0</v>
      </c>
      <c r="AP24" s="273"/>
      <c r="AQ24" s="273"/>
      <c r="AR24" s="273"/>
      <c r="AS24" s="272">
        <f t="shared" si="8"/>
        <v>0</v>
      </c>
      <c r="AT24" s="273"/>
      <c r="AU24" s="273"/>
      <c r="AV24" s="272">
        <f t="shared" si="9"/>
        <v>0</v>
      </c>
      <c r="AW24" s="273"/>
      <c r="AX24" s="273"/>
      <c r="AY24" s="273"/>
      <c r="AZ24" s="273"/>
      <c r="BA24" s="273"/>
      <c r="BB24" s="272">
        <f t="shared" si="10"/>
        <v>0</v>
      </c>
      <c r="BC24" s="273"/>
      <c r="BD24" s="273"/>
      <c r="BE24" s="272">
        <f t="shared" si="11"/>
        <v>0</v>
      </c>
      <c r="BF24" s="273"/>
      <c r="BG24" s="273"/>
      <c r="BH24" s="273"/>
      <c r="BI24" s="273"/>
      <c r="BJ24" s="272">
        <f t="shared" si="12"/>
        <v>0</v>
      </c>
      <c r="BK24" s="273"/>
      <c r="BL24" s="273"/>
      <c r="BM24" s="273"/>
      <c r="BN24" s="273"/>
      <c r="BO24" s="273"/>
      <c r="BP24" s="273"/>
      <c r="BQ24" s="272">
        <f t="shared" si="13"/>
        <v>0</v>
      </c>
      <c r="BR24" s="273"/>
      <c r="BS24" s="273"/>
      <c r="BT24" s="272">
        <f t="shared" si="14"/>
        <v>0</v>
      </c>
      <c r="BU24" s="273"/>
      <c r="BV24" s="273"/>
      <c r="BW24" s="273"/>
      <c r="BX24" s="290"/>
    </row>
    <row r="25" s="256" customFormat="1" spans="1:76">
      <c r="A25" s="271" t="s">
        <v>418</v>
      </c>
      <c r="B25" s="272">
        <f t="shared" si="0"/>
        <v>0</v>
      </c>
      <c r="C25" s="272">
        <f t="shared" ref="C25:C33" si="15">SUM(D25:G25)</f>
        <v>0</v>
      </c>
      <c r="D25" s="273"/>
      <c r="E25" s="273"/>
      <c r="F25" s="273"/>
      <c r="G25" s="273"/>
      <c r="H25" s="272">
        <f t="shared" si="2"/>
        <v>0</v>
      </c>
      <c r="I25" s="273"/>
      <c r="J25" s="273"/>
      <c r="K25" s="273"/>
      <c r="L25" s="273"/>
      <c r="M25" s="273"/>
      <c r="N25" s="273"/>
      <c r="O25" s="273"/>
      <c r="P25" s="273"/>
      <c r="Q25" s="273"/>
      <c r="R25" s="273"/>
      <c r="S25" s="272">
        <f t="shared" ref="S25:S33" si="16">SUM(T25:Z25)</f>
        <v>0</v>
      </c>
      <c r="T25" s="273"/>
      <c r="U25" s="273"/>
      <c r="V25" s="273"/>
      <c r="W25" s="273"/>
      <c r="X25" s="273"/>
      <c r="Y25" s="273"/>
      <c r="Z25" s="273"/>
      <c r="AA25" s="272">
        <f t="shared" si="4"/>
        <v>0</v>
      </c>
      <c r="AB25" s="273"/>
      <c r="AC25" s="273"/>
      <c r="AD25" s="273"/>
      <c r="AE25" s="273"/>
      <c r="AF25" s="273"/>
      <c r="AG25" s="273"/>
      <c r="AH25" s="272">
        <f t="shared" si="5"/>
        <v>0</v>
      </c>
      <c r="AI25" s="273"/>
      <c r="AJ25" s="273"/>
      <c r="AK25" s="273"/>
      <c r="AL25" s="272">
        <f t="shared" si="6"/>
        <v>0</v>
      </c>
      <c r="AM25" s="273"/>
      <c r="AN25" s="273"/>
      <c r="AO25" s="272">
        <f t="shared" si="7"/>
        <v>0</v>
      </c>
      <c r="AP25" s="273"/>
      <c r="AQ25" s="273"/>
      <c r="AR25" s="273"/>
      <c r="AS25" s="272">
        <f t="shared" si="8"/>
        <v>0</v>
      </c>
      <c r="AT25" s="273"/>
      <c r="AU25" s="273"/>
      <c r="AV25" s="272">
        <f t="shared" ref="AV25:AV33" si="17">SUM(AW25:BA25)</f>
        <v>0</v>
      </c>
      <c r="AW25" s="273"/>
      <c r="AX25" s="273"/>
      <c r="AY25" s="273"/>
      <c r="AZ25" s="273"/>
      <c r="BA25" s="273"/>
      <c r="BB25" s="272">
        <f t="shared" ref="BB25:BB33" si="18">SUM(BC25:BD25)</f>
        <v>0</v>
      </c>
      <c r="BC25" s="273"/>
      <c r="BD25" s="273"/>
      <c r="BE25" s="272">
        <f t="shared" ref="BE25:BE33" si="19">SUM(BF25:BI25)</f>
        <v>0</v>
      </c>
      <c r="BF25" s="273"/>
      <c r="BG25" s="273"/>
      <c r="BH25" s="273"/>
      <c r="BI25" s="273"/>
      <c r="BJ25" s="272">
        <f t="shared" ref="BJ25:BJ33" si="20">SUM(BK25:BP25)</f>
        <v>0</v>
      </c>
      <c r="BK25" s="273"/>
      <c r="BL25" s="273"/>
      <c r="BM25" s="273"/>
      <c r="BN25" s="273"/>
      <c r="BO25" s="273"/>
      <c r="BP25" s="273"/>
      <c r="BQ25" s="272">
        <f t="shared" ref="BQ25:BQ33" si="21">SUM(BR25:BS25)</f>
        <v>0</v>
      </c>
      <c r="BR25" s="273"/>
      <c r="BS25" s="273"/>
      <c r="BT25" s="272">
        <f t="shared" si="14"/>
        <v>0</v>
      </c>
      <c r="BU25" s="273"/>
      <c r="BV25" s="273"/>
      <c r="BW25" s="273"/>
      <c r="BX25" s="290"/>
    </row>
    <row r="26" s="256" customFormat="1" spans="1:76">
      <c r="A26" s="271" t="s">
        <v>419</v>
      </c>
      <c r="B26" s="272">
        <f t="shared" si="0"/>
        <v>1681</v>
      </c>
      <c r="C26" s="272">
        <f t="shared" si="15"/>
        <v>26</v>
      </c>
      <c r="D26" s="273">
        <v>26</v>
      </c>
      <c r="E26" s="273"/>
      <c r="F26" s="273"/>
      <c r="G26" s="273"/>
      <c r="H26" s="272">
        <f t="shared" si="2"/>
        <v>811</v>
      </c>
      <c r="I26" s="273">
        <v>551</v>
      </c>
      <c r="J26" s="273"/>
      <c r="K26" s="273"/>
      <c r="L26" s="273"/>
      <c r="M26" s="273">
        <v>260</v>
      </c>
      <c r="N26" s="273"/>
      <c r="O26" s="273"/>
      <c r="P26" s="273"/>
      <c r="Q26" s="273"/>
      <c r="R26" s="273"/>
      <c r="S26" s="272">
        <f t="shared" si="16"/>
        <v>599</v>
      </c>
      <c r="T26" s="273"/>
      <c r="U26" s="273"/>
      <c r="V26" s="273"/>
      <c r="W26" s="273"/>
      <c r="X26" s="273"/>
      <c r="Y26" s="273"/>
      <c r="Z26" s="273">
        <v>599</v>
      </c>
      <c r="AA26" s="272"/>
      <c r="AB26" s="273"/>
      <c r="AC26" s="273"/>
      <c r="AD26" s="273"/>
      <c r="AE26" s="273"/>
      <c r="AF26" s="273"/>
      <c r="AG26" s="273"/>
      <c r="AH26" s="272">
        <f t="shared" si="5"/>
        <v>245</v>
      </c>
      <c r="AI26" s="273"/>
      <c r="AJ26" s="273">
        <v>245</v>
      </c>
      <c r="AK26" s="273"/>
      <c r="AL26" s="272"/>
      <c r="AM26" s="273"/>
      <c r="AN26" s="273"/>
      <c r="AO26" s="272">
        <f t="shared" si="7"/>
        <v>0</v>
      </c>
      <c r="AP26" s="273"/>
      <c r="AQ26" s="273"/>
      <c r="AR26" s="273"/>
      <c r="AS26" s="272">
        <f t="shared" si="8"/>
        <v>0</v>
      </c>
      <c r="AT26" s="273"/>
      <c r="AU26" s="273"/>
      <c r="AV26" s="272">
        <f t="shared" si="17"/>
        <v>0</v>
      </c>
      <c r="AW26" s="273"/>
      <c r="AX26" s="273"/>
      <c r="AY26" s="273"/>
      <c r="AZ26" s="273"/>
      <c r="BA26" s="273"/>
      <c r="BB26" s="272">
        <f t="shared" si="18"/>
        <v>0</v>
      </c>
      <c r="BC26" s="273"/>
      <c r="BD26" s="273"/>
      <c r="BE26" s="272">
        <f t="shared" si="19"/>
        <v>0</v>
      </c>
      <c r="BF26" s="273"/>
      <c r="BG26" s="273"/>
      <c r="BH26" s="273"/>
      <c r="BI26" s="273"/>
      <c r="BJ26" s="272">
        <f t="shared" si="20"/>
        <v>0</v>
      </c>
      <c r="BK26" s="273"/>
      <c r="BL26" s="273"/>
      <c r="BM26" s="273"/>
      <c r="BN26" s="273"/>
      <c r="BO26" s="273"/>
      <c r="BP26" s="273"/>
      <c r="BQ26" s="272">
        <f t="shared" si="21"/>
        <v>0</v>
      </c>
      <c r="BR26" s="273"/>
      <c r="BS26" s="273"/>
      <c r="BT26" s="272"/>
      <c r="BU26" s="273"/>
      <c r="BV26" s="273"/>
      <c r="BW26" s="273"/>
      <c r="BX26" s="290"/>
    </row>
    <row r="27" s="256" customFormat="1" spans="1:76">
      <c r="A27" s="271" t="s">
        <v>420</v>
      </c>
      <c r="B27" s="272">
        <f t="shared" ref="B25:B32" si="22">C27+H27+S27+AA27+AH27+AL27+AO27+AS27+AV27+BB27+BE27+BQ27+BT27+BJ27</f>
        <v>0</v>
      </c>
      <c r="C27" s="272">
        <f t="shared" si="15"/>
        <v>0</v>
      </c>
      <c r="D27" s="273"/>
      <c r="E27" s="273"/>
      <c r="F27" s="273"/>
      <c r="G27" s="273"/>
      <c r="H27" s="272">
        <f t="shared" si="2"/>
        <v>0</v>
      </c>
      <c r="I27" s="273"/>
      <c r="J27" s="273"/>
      <c r="K27" s="273"/>
      <c r="L27" s="273"/>
      <c r="M27" s="273"/>
      <c r="N27" s="273"/>
      <c r="O27" s="273"/>
      <c r="P27" s="273"/>
      <c r="Q27" s="273"/>
      <c r="R27" s="273"/>
      <c r="S27" s="272">
        <f t="shared" si="16"/>
        <v>0</v>
      </c>
      <c r="T27" s="273"/>
      <c r="U27" s="273"/>
      <c r="V27" s="273"/>
      <c r="W27" s="273"/>
      <c r="X27" s="273"/>
      <c r="Y27" s="273"/>
      <c r="Z27" s="273"/>
      <c r="AA27" s="272">
        <f t="shared" ref="AA27:AA33" si="23">SUM(AB27:AG27)</f>
        <v>0</v>
      </c>
      <c r="AB27" s="273"/>
      <c r="AC27" s="273"/>
      <c r="AD27" s="273"/>
      <c r="AE27" s="273"/>
      <c r="AF27" s="273"/>
      <c r="AG27" s="273"/>
      <c r="AH27" s="272">
        <f t="shared" si="5"/>
        <v>0</v>
      </c>
      <c r="AI27" s="273"/>
      <c r="AJ27" s="273"/>
      <c r="AK27" s="273"/>
      <c r="AL27" s="272">
        <f t="shared" ref="AL27:AL33" si="24">SUM(AM27:AN27)</f>
        <v>0</v>
      </c>
      <c r="AM27" s="273"/>
      <c r="AN27" s="273"/>
      <c r="AO27" s="272">
        <f t="shared" si="7"/>
        <v>0</v>
      </c>
      <c r="AP27" s="273"/>
      <c r="AQ27" s="273"/>
      <c r="AR27" s="273"/>
      <c r="AS27" s="272">
        <f t="shared" si="8"/>
        <v>0</v>
      </c>
      <c r="AT27" s="273"/>
      <c r="AU27" s="273"/>
      <c r="AV27" s="272">
        <f t="shared" si="17"/>
        <v>0</v>
      </c>
      <c r="AW27" s="273"/>
      <c r="AX27" s="273"/>
      <c r="AY27" s="273"/>
      <c r="AZ27" s="273"/>
      <c r="BA27" s="273"/>
      <c r="BB27" s="272">
        <f t="shared" si="18"/>
        <v>0</v>
      </c>
      <c r="BC27" s="273"/>
      <c r="BD27" s="273"/>
      <c r="BE27" s="272">
        <f t="shared" si="19"/>
        <v>0</v>
      </c>
      <c r="BF27" s="273"/>
      <c r="BG27" s="273"/>
      <c r="BH27" s="273"/>
      <c r="BI27" s="273"/>
      <c r="BJ27" s="272">
        <f t="shared" si="20"/>
        <v>0</v>
      </c>
      <c r="BK27" s="285"/>
      <c r="BL27" s="285"/>
      <c r="BM27" s="285"/>
      <c r="BN27" s="285"/>
      <c r="BO27" s="285"/>
      <c r="BP27" s="285"/>
      <c r="BQ27" s="272">
        <f t="shared" si="21"/>
        <v>0</v>
      </c>
      <c r="BR27" s="273"/>
      <c r="BS27" s="273"/>
      <c r="BT27" s="272">
        <f t="shared" ref="BT27:BT33" si="25">SUM(BU27:BX27)</f>
        <v>0</v>
      </c>
      <c r="BU27" s="273"/>
      <c r="BV27" s="273"/>
      <c r="BW27" s="273"/>
      <c r="BX27" s="290"/>
    </row>
    <row r="28" s="256" customFormat="1" spans="1:76">
      <c r="A28" s="271" t="s">
        <v>421</v>
      </c>
      <c r="B28" s="272">
        <f t="shared" si="22"/>
        <v>2997</v>
      </c>
      <c r="C28" s="272">
        <f t="shared" si="15"/>
        <v>0</v>
      </c>
      <c r="D28" s="273"/>
      <c r="E28" s="273"/>
      <c r="F28" s="273"/>
      <c r="G28" s="273"/>
      <c r="H28" s="272">
        <f t="shared" si="2"/>
        <v>0</v>
      </c>
      <c r="I28" s="273"/>
      <c r="J28" s="273"/>
      <c r="K28" s="273"/>
      <c r="L28" s="273"/>
      <c r="M28" s="273"/>
      <c r="N28" s="273"/>
      <c r="O28" s="273"/>
      <c r="P28" s="273"/>
      <c r="Q28" s="273"/>
      <c r="R28" s="273"/>
      <c r="S28" s="272">
        <f t="shared" si="16"/>
        <v>0</v>
      </c>
      <c r="T28" s="273"/>
      <c r="U28" s="273"/>
      <c r="V28" s="273"/>
      <c r="W28" s="273"/>
      <c r="X28" s="273"/>
      <c r="Y28" s="273"/>
      <c r="Z28" s="273"/>
      <c r="AA28" s="272">
        <f t="shared" si="23"/>
        <v>0</v>
      </c>
      <c r="AB28" s="273"/>
      <c r="AC28" s="273"/>
      <c r="AD28" s="273"/>
      <c r="AE28" s="273"/>
      <c r="AF28" s="273"/>
      <c r="AG28" s="273"/>
      <c r="AH28" s="272">
        <f t="shared" si="5"/>
        <v>0</v>
      </c>
      <c r="AI28" s="273"/>
      <c r="AJ28" s="273"/>
      <c r="AK28" s="273"/>
      <c r="AL28" s="272">
        <f t="shared" si="24"/>
        <v>2493</v>
      </c>
      <c r="AM28" s="273">
        <v>2493</v>
      </c>
      <c r="AN28" s="273"/>
      <c r="AO28" s="272">
        <f t="shared" si="7"/>
        <v>400</v>
      </c>
      <c r="AP28" s="273"/>
      <c r="AQ28" s="273"/>
      <c r="AR28" s="273">
        <v>400</v>
      </c>
      <c r="AS28" s="272">
        <f t="shared" si="8"/>
        <v>0</v>
      </c>
      <c r="AT28" s="273"/>
      <c r="AU28" s="273"/>
      <c r="AV28" s="272">
        <f t="shared" si="17"/>
        <v>104</v>
      </c>
      <c r="AW28" s="273"/>
      <c r="AX28" s="273"/>
      <c r="AY28" s="273"/>
      <c r="AZ28" s="273"/>
      <c r="BA28" s="273">
        <v>104</v>
      </c>
      <c r="BB28" s="272">
        <f t="shared" si="18"/>
        <v>0</v>
      </c>
      <c r="BC28" s="273"/>
      <c r="BD28" s="273"/>
      <c r="BE28" s="272">
        <f t="shared" si="19"/>
        <v>0</v>
      </c>
      <c r="BF28" s="273"/>
      <c r="BG28" s="273"/>
      <c r="BH28" s="273"/>
      <c r="BI28" s="273"/>
      <c r="BJ28" s="272">
        <f t="shared" si="20"/>
        <v>0</v>
      </c>
      <c r="BK28" s="286"/>
      <c r="BL28" s="286"/>
      <c r="BM28" s="286"/>
      <c r="BN28" s="286"/>
      <c r="BO28" s="286"/>
      <c r="BP28" s="286"/>
      <c r="BQ28" s="272">
        <f t="shared" si="21"/>
        <v>0</v>
      </c>
      <c r="BR28" s="273"/>
      <c r="BS28" s="273"/>
      <c r="BT28" s="272">
        <f t="shared" si="25"/>
        <v>0</v>
      </c>
      <c r="BU28" s="273"/>
      <c r="BV28" s="273"/>
      <c r="BW28" s="273"/>
      <c r="BX28" s="290"/>
    </row>
    <row r="29" s="256" customFormat="1" spans="1:76">
      <c r="A29" s="271" t="s">
        <v>422</v>
      </c>
      <c r="B29" s="272">
        <f t="shared" si="22"/>
        <v>0</v>
      </c>
      <c r="C29" s="272">
        <f t="shared" si="15"/>
        <v>0</v>
      </c>
      <c r="D29" s="273"/>
      <c r="E29" s="273"/>
      <c r="F29" s="273"/>
      <c r="G29" s="273"/>
      <c r="H29" s="272">
        <f t="shared" si="2"/>
        <v>0</v>
      </c>
      <c r="I29" s="273"/>
      <c r="J29" s="273"/>
      <c r="K29" s="273"/>
      <c r="L29" s="273"/>
      <c r="M29" s="273"/>
      <c r="N29" s="273"/>
      <c r="O29" s="273"/>
      <c r="P29" s="273"/>
      <c r="Q29" s="273"/>
      <c r="R29" s="273"/>
      <c r="S29" s="272">
        <f t="shared" si="16"/>
        <v>0</v>
      </c>
      <c r="T29" s="273"/>
      <c r="U29" s="273"/>
      <c r="V29" s="273"/>
      <c r="W29" s="273"/>
      <c r="X29" s="273"/>
      <c r="Y29" s="273"/>
      <c r="Z29" s="273"/>
      <c r="AA29" s="272">
        <f t="shared" si="23"/>
        <v>0</v>
      </c>
      <c r="AB29" s="273"/>
      <c r="AC29" s="273"/>
      <c r="AD29" s="273"/>
      <c r="AE29" s="273"/>
      <c r="AF29" s="273"/>
      <c r="AG29" s="273"/>
      <c r="AH29" s="272">
        <f t="shared" si="5"/>
        <v>0</v>
      </c>
      <c r="AI29" s="273"/>
      <c r="AJ29" s="273"/>
      <c r="AK29" s="273"/>
      <c r="AL29" s="272">
        <f t="shared" si="24"/>
        <v>0</v>
      </c>
      <c r="AM29" s="273"/>
      <c r="AN29" s="273"/>
      <c r="AO29" s="272">
        <f t="shared" si="7"/>
        <v>0</v>
      </c>
      <c r="AP29" s="273"/>
      <c r="AQ29" s="273"/>
      <c r="AR29" s="273"/>
      <c r="AS29" s="272">
        <f t="shared" si="8"/>
        <v>0</v>
      </c>
      <c r="AT29" s="273"/>
      <c r="AU29" s="273"/>
      <c r="AV29" s="272">
        <f t="shared" si="17"/>
        <v>0</v>
      </c>
      <c r="AW29" s="273"/>
      <c r="AX29" s="273"/>
      <c r="AY29" s="273"/>
      <c r="AZ29" s="273"/>
      <c r="BA29" s="273"/>
      <c r="BB29" s="272">
        <f t="shared" si="18"/>
        <v>0</v>
      </c>
      <c r="BC29" s="273"/>
      <c r="BD29" s="273"/>
      <c r="BE29" s="272">
        <f t="shared" si="19"/>
        <v>0</v>
      </c>
      <c r="BF29" s="273"/>
      <c r="BG29" s="273"/>
      <c r="BH29" s="273"/>
      <c r="BI29" s="273"/>
      <c r="BJ29" s="272">
        <f t="shared" si="20"/>
        <v>0</v>
      </c>
      <c r="BK29" s="286"/>
      <c r="BL29" s="286"/>
      <c r="BM29" s="286"/>
      <c r="BN29" s="286"/>
      <c r="BO29" s="286"/>
      <c r="BP29" s="286"/>
      <c r="BQ29" s="272">
        <f t="shared" si="21"/>
        <v>0</v>
      </c>
      <c r="BR29" s="273"/>
      <c r="BS29" s="273"/>
      <c r="BT29" s="272">
        <f t="shared" si="25"/>
        <v>0</v>
      </c>
      <c r="BU29" s="273"/>
      <c r="BV29" s="273"/>
      <c r="BW29" s="273"/>
      <c r="BX29" s="290"/>
    </row>
    <row r="30" s="256" customFormat="1" spans="1:76">
      <c r="A30" s="271" t="s">
        <v>423</v>
      </c>
      <c r="B30" s="272">
        <f t="shared" si="22"/>
        <v>0</v>
      </c>
      <c r="C30" s="272">
        <f t="shared" si="15"/>
        <v>0</v>
      </c>
      <c r="D30" s="273"/>
      <c r="E30" s="273"/>
      <c r="F30" s="273"/>
      <c r="G30" s="273"/>
      <c r="H30" s="272">
        <f t="shared" si="2"/>
        <v>0</v>
      </c>
      <c r="I30" s="273"/>
      <c r="J30" s="273"/>
      <c r="K30" s="273"/>
      <c r="L30" s="273"/>
      <c r="M30" s="273"/>
      <c r="N30" s="273"/>
      <c r="O30" s="273"/>
      <c r="P30" s="273"/>
      <c r="Q30" s="273"/>
      <c r="R30" s="273"/>
      <c r="S30" s="272">
        <f t="shared" si="16"/>
        <v>0</v>
      </c>
      <c r="T30" s="273"/>
      <c r="U30" s="273"/>
      <c r="V30" s="273"/>
      <c r="W30" s="273"/>
      <c r="X30" s="273"/>
      <c r="Y30" s="273"/>
      <c r="Z30" s="273"/>
      <c r="AA30" s="272">
        <f t="shared" si="23"/>
        <v>0</v>
      </c>
      <c r="AB30" s="273"/>
      <c r="AC30" s="273"/>
      <c r="AD30" s="273"/>
      <c r="AE30" s="273"/>
      <c r="AF30" s="273"/>
      <c r="AG30" s="273"/>
      <c r="AH30" s="272">
        <f t="shared" si="5"/>
        <v>0</v>
      </c>
      <c r="AI30" s="273"/>
      <c r="AJ30" s="273"/>
      <c r="AK30" s="273"/>
      <c r="AL30" s="272">
        <f t="shared" si="24"/>
        <v>0</v>
      </c>
      <c r="AM30" s="273"/>
      <c r="AN30" s="273"/>
      <c r="AO30" s="272">
        <f t="shared" si="7"/>
        <v>0</v>
      </c>
      <c r="AP30" s="273"/>
      <c r="AQ30" s="273"/>
      <c r="AR30" s="273"/>
      <c r="AS30" s="272">
        <f t="shared" si="8"/>
        <v>0</v>
      </c>
      <c r="AT30" s="273"/>
      <c r="AU30" s="273"/>
      <c r="AV30" s="272">
        <f t="shared" si="17"/>
        <v>0</v>
      </c>
      <c r="AW30" s="273"/>
      <c r="AX30" s="273"/>
      <c r="AY30" s="273"/>
      <c r="AZ30" s="273"/>
      <c r="BA30" s="273"/>
      <c r="BB30" s="272">
        <f t="shared" si="18"/>
        <v>0</v>
      </c>
      <c r="BC30" s="273"/>
      <c r="BD30" s="273"/>
      <c r="BE30" s="272">
        <f t="shared" si="19"/>
        <v>0</v>
      </c>
      <c r="BF30" s="273"/>
      <c r="BG30" s="273"/>
      <c r="BH30" s="273"/>
      <c r="BI30" s="273"/>
      <c r="BJ30" s="272">
        <f t="shared" si="20"/>
        <v>0</v>
      </c>
      <c r="BK30" s="286"/>
      <c r="BL30" s="286"/>
      <c r="BM30" s="286"/>
      <c r="BN30" s="286"/>
      <c r="BO30" s="286"/>
      <c r="BP30" s="286"/>
      <c r="BQ30" s="272">
        <f t="shared" si="21"/>
        <v>0</v>
      </c>
      <c r="BR30" s="273"/>
      <c r="BS30" s="273"/>
      <c r="BT30" s="272">
        <f t="shared" si="25"/>
        <v>0</v>
      </c>
      <c r="BU30" s="273"/>
      <c r="BV30" s="273"/>
      <c r="BW30" s="273"/>
      <c r="BX30" s="290"/>
    </row>
    <row r="31" s="256" customFormat="1" spans="1:76">
      <c r="A31" s="271" t="s">
        <v>424</v>
      </c>
      <c r="B31" s="272">
        <f t="shared" si="22"/>
        <v>278</v>
      </c>
      <c r="C31" s="272">
        <f t="shared" si="15"/>
        <v>0</v>
      </c>
      <c r="D31" s="273"/>
      <c r="E31" s="273"/>
      <c r="F31" s="273"/>
      <c r="G31" s="273"/>
      <c r="H31" s="272">
        <f t="shared" si="2"/>
        <v>0</v>
      </c>
      <c r="I31" s="273"/>
      <c r="J31" s="273"/>
      <c r="K31" s="273"/>
      <c r="L31" s="273"/>
      <c r="M31" s="273"/>
      <c r="N31" s="273"/>
      <c r="O31" s="273"/>
      <c r="P31" s="273"/>
      <c r="Q31" s="273"/>
      <c r="R31" s="273"/>
      <c r="S31" s="272">
        <f t="shared" si="16"/>
        <v>0</v>
      </c>
      <c r="T31" s="273"/>
      <c r="U31" s="273"/>
      <c r="V31" s="273"/>
      <c r="W31" s="273"/>
      <c r="X31" s="273"/>
      <c r="Y31" s="273"/>
      <c r="Z31" s="273"/>
      <c r="AA31" s="272">
        <f t="shared" si="23"/>
        <v>0</v>
      </c>
      <c r="AB31" s="273"/>
      <c r="AC31" s="273"/>
      <c r="AD31" s="273"/>
      <c r="AE31" s="273"/>
      <c r="AF31" s="273"/>
      <c r="AG31" s="273"/>
      <c r="AH31" s="272">
        <f t="shared" si="5"/>
        <v>0</v>
      </c>
      <c r="AI31" s="273"/>
      <c r="AJ31" s="273"/>
      <c r="AK31" s="273"/>
      <c r="AL31" s="272">
        <f t="shared" si="24"/>
        <v>0</v>
      </c>
      <c r="AM31" s="273"/>
      <c r="AN31" s="273"/>
      <c r="AO31" s="272">
        <f t="shared" si="7"/>
        <v>0</v>
      </c>
      <c r="AP31" s="273"/>
      <c r="AQ31" s="273"/>
      <c r="AR31" s="273"/>
      <c r="AS31" s="272">
        <f t="shared" si="8"/>
        <v>0</v>
      </c>
      <c r="AT31" s="273"/>
      <c r="AU31" s="273"/>
      <c r="AV31" s="272">
        <f t="shared" si="17"/>
        <v>0</v>
      </c>
      <c r="AW31" s="273"/>
      <c r="AX31" s="273"/>
      <c r="AY31" s="273"/>
      <c r="AZ31" s="273"/>
      <c r="BA31" s="273"/>
      <c r="BB31" s="272">
        <f t="shared" si="18"/>
        <v>0</v>
      </c>
      <c r="BC31" s="273"/>
      <c r="BD31" s="273"/>
      <c r="BE31" s="272">
        <f t="shared" si="19"/>
        <v>278</v>
      </c>
      <c r="BF31" s="273">
        <v>278</v>
      </c>
      <c r="BG31" s="273"/>
      <c r="BH31" s="273"/>
      <c r="BI31" s="273"/>
      <c r="BJ31" s="272">
        <f t="shared" si="20"/>
        <v>0</v>
      </c>
      <c r="BK31" s="286"/>
      <c r="BL31" s="286"/>
      <c r="BM31" s="286"/>
      <c r="BN31" s="286"/>
      <c r="BO31" s="286"/>
      <c r="BP31" s="286"/>
      <c r="BQ31" s="272">
        <f t="shared" si="21"/>
        <v>0</v>
      </c>
      <c r="BR31" s="273"/>
      <c r="BS31" s="273"/>
      <c r="BT31" s="272">
        <f t="shared" si="25"/>
        <v>0</v>
      </c>
      <c r="BU31" s="273"/>
      <c r="BV31" s="273"/>
      <c r="BW31" s="273"/>
      <c r="BX31" s="290"/>
    </row>
    <row r="32" s="256" customFormat="1" spans="1:76">
      <c r="A32" s="271" t="s">
        <v>425</v>
      </c>
      <c r="B32" s="272">
        <f t="shared" si="22"/>
        <v>1</v>
      </c>
      <c r="C32" s="272">
        <f t="shared" si="15"/>
        <v>0</v>
      </c>
      <c r="D32" s="273"/>
      <c r="E32" s="273"/>
      <c r="F32" s="273"/>
      <c r="G32" s="273"/>
      <c r="H32" s="272">
        <f t="shared" si="2"/>
        <v>0</v>
      </c>
      <c r="I32" s="273"/>
      <c r="J32" s="273"/>
      <c r="K32" s="273"/>
      <c r="L32" s="273"/>
      <c r="M32" s="273"/>
      <c r="N32" s="273"/>
      <c r="O32" s="273"/>
      <c r="P32" s="273"/>
      <c r="Q32" s="273"/>
      <c r="R32" s="273"/>
      <c r="S32" s="272">
        <f t="shared" si="16"/>
        <v>0</v>
      </c>
      <c r="T32" s="273"/>
      <c r="U32" s="273"/>
      <c r="V32" s="273"/>
      <c r="W32" s="273"/>
      <c r="X32" s="273"/>
      <c r="Y32" s="273"/>
      <c r="Z32" s="273"/>
      <c r="AA32" s="272">
        <f t="shared" si="23"/>
        <v>0</v>
      </c>
      <c r="AB32" s="273"/>
      <c r="AC32" s="273"/>
      <c r="AD32" s="273"/>
      <c r="AE32" s="273"/>
      <c r="AF32" s="273"/>
      <c r="AG32" s="273"/>
      <c r="AH32" s="272">
        <f t="shared" si="5"/>
        <v>0</v>
      </c>
      <c r="AI32" s="273"/>
      <c r="AJ32" s="273"/>
      <c r="AK32" s="273"/>
      <c r="AL32" s="272">
        <f t="shared" si="24"/>
        <v>0</v>
      </c>
      <c r="AM32" s="273"/>
      <c r="AN32" s="273"/>
      <c r="AO32" s="272">
        <f t="shared" si="7"/>
        <v>0</v>
      </c>
      <c r="AP32" s="273"/>
      <c r="AQ32" s="273"/>
      <c r="AR32" s="273"/>
      <c r="AS32" s="272">
        <f t="shared" si="8"/>
        <v>0</v>
      </c>
      <c r="AT32" s="273"/>
      <c r="AU32" s="273"/>
      <c r="AV32" s="272">
        <f t="shared" si="17"/>
        <v>0</v>
      </c>
      <c r="AW32" s="273"/>
      <c r="AX32" s="273"/>
      <c r="AY32" s="273"/>
      <c r="AZ32" s="273"/>
      <c r="BA32" s="273"/>
      <c r="BB32" s="272">
        <f t="shared" si="18"/>
        <v>0</v>
      </c>
      <c r="BC32" s="273"/>
      <c r="BD32" s="273"/>
      <c r="BE32" s="272">
        <f t="shared" si="19"/>
        <v>1</v>
      </c>
      <c r="BF32" s="273"/>
      <c r="BG32" s="273"/>
      <c r="BH32" s="273">
        <v>1</v>
      </c>
      <c r="BI32" s="273"/>
      <c r="BJ32" s="272">
        <f t="shared" si="20"/>
        <v>0</v>
      </c>
      <c r="BK32" s="286"/>
      <c r="BL32" s="286"/>
      <c r="BM32" s="286"/>
      <c r="BN32" s="286"/>
      <c r="BO32" s="286"/>
      <c r="BP32" s="286"/>
      <c r="BQ32" s="272">
        <f t="shared" si="21"/>
        <v>0</v>
      </c>
      <c r="BR32" s="273"/>
      <c r="BS32" s="273"/>
      <c r="BT32" s="272">
        <f t="shared" si="25"/>
        <v>0</v>
      </c>
      <c r="BU32" s="273"/>
      <c r="BV32" s="273"/>
      <c r="BW32" s="273"/>
      <c r="BX32" s="290"/>
    </row>
    <row r="33" s="259" customFormat="1" ht="13.95" spans="1:76">
      <c r="A33" s="274" t="s">
        <v>426</v>
      </c>
      <c r="B33" s="275">
        <f>SUM(B6:B32)</f>
        <v>141782</v>
      </c>
      <c r="C33" s="275">
        <f t="shared" si="15"/>
        <v>6085</v>
      </c>
      <c r="D33" s="275">
        <f>SUM(D6:D32)</f>
        <v>3415</v>
      </c>
      <c r="E33" s="275">
        <f>SUM(E6:E32)</f>
        <v>2244</v>
      </c>
      <c r="F33" s="275">
        <f>SUM(F6:F32)</f>
        <v>426</v>
      </c>
      <c r="G33" s="275">
        <f>SUM(G6:G32)</f>
        <v>0</v>
      </c>
      <c r="H33" s="275">
        <f t="shared" si="2"/>
        <v>4858</v>
      </c>
      <c r="I33" s="275">
        <f t="shared" ref="I33:R33" si="26">SUM(I6:I32)</f>
        <v>2900</v>
      </c>
      <c r="J33" s="275">
        <f t="shared" si="26"/>
        <v>0</v>
      </c>
      <c r="K33" s="275">
        <f t="shared" si="26"/>
        <v>0</v>
      </c>
      <c r="L33" s="275">
        <f t="shared" si="26"/>
        <v>195</v>
      </c>
      <c r="M33" s="275">
        <f t="shared" si="26"/>
        <v>1716</v>
      </c>
      <c r="N33" s="275">
        <f t="shared" si="26"/>
        <v>0</v>
      </c>
      <c r="O33" s="275">
        <f t="shared" si="26"/>
        <v>0</v>
      </c>
      <c r="P33" s="275">
        <f t="shared" si="26"/>
        <v>0</v>
      </c>
      <c r="Q33" s="275">
        <f t="shared" si="26"/>
        <v>12</v>
      </c>
      <c r="R33" s="275">
        <f t="shared" si="26"/>
        <v>35</v>
      </c>
      <c r="S33" s="275">
        <f t="shared" si="16"/>
        <v>22170</v>
      </c>
      <c r="T33" s="275">
        <f t="shared" ref="T33:Z33" si="27">SUM(T6:T32)</f>
        <v>80</v>
      </c>
      <c r="U33" s="275">
        <f t="shared" si="27"/>
        <v>3491</v>
      </c>
      <c r="V33" s="275">
        <f t="shared" si="27"/>
        <v>56</v>
      </c>
      <c r="W33" s="275">
        <f t="shared" si="27"/>
        <v>17091</v>
      </c>
      <c r="X33" s="275">
        <f t="shared" si="27"/>
        <v>853</v>
      </c>
      <c r="Y33" s="275">
        <f t="shared" si="27"/>
        <v>0</v>
      </c>
      <c r="Z33" s="275">
        <f t="shared" si="27"/>
        <v>599</v>
      </c>
      <c r="AA33" s="275">
        <f t="shared" si="23"/>
        <v>170</v>
      </c>
      <c r="AB33" s="275">
        <f t="shared" ref="AB33:AG33" si="28">SUM(AB6:AB32)</f>
        <v>0</v>
      </c>
      <c r="AC33" s="275">
        <f t="shared" si="28"/>
        <v>170</v>
      </c>
      <c r="AD33" s="275">
        <f t="shared" si="28"/>
        <v>0</v>
      </c>
      <c r="AE33" s="275">
        <f t="shared" si="28"/>
        <v>0</v>
      </c>
      <c r="AF33" s="275">
        <f t="shared" si="28"/>
        <v>0</v>
      </c>
      <c r="AG33" s="275">
        <f t="shared" si="28"/>
        <v>0</v>
      </c>
      <c r="AH33" s="275">
        <f t="shared" si="5"/>
        <v>49330</v>
      </c>
      <c r="AI33" s="275">
        <f>SUM(AI6:AI32)</f>
        <v>27521</v>
      </c>
      <c r="AJ33" s="275">
        <f>SUM(AJ6:AJ32)</f>
        <v>21604</v>
      </c>
      <c r="AK33" s="275">
        <f>SUM(AK6:AK32)</f>
        <v>205</v>
      </c>
      <c r="AL33" s="275">
        <f t="shared" si="24"/>
        <v>12913</v>
      </c>
      <c r="AM33" s="275">
        <f>SUM(AM6:AM32)</f>
        <v>7594</v>
      </c>
      <c r="AN33" s="275">
        <f>SUM(AN6:AN32)</f>
        <v>5319</v>
      </c>
      <c r="AO33" s="275">
        <f t="shared" si="7"/>
        <v>29433</v>
      </c>
      <c r="AP33" s="275">
        <f>SUM(AP6:AP32)</f>
        <v>0</v>
      </c>
      <c r="AQ33" s="275">
        <f>SUM(AQ6:AQ32)</f>
        <v>0</v>
      </c>
      <c r="AR33" s="275">
        <f>SUM(AR6:AR32)</f>
        <v>29433</v>
      </c>
      <c r="AS33" s="275">
        <f t="shared" si="8"/>
        <v>3400</v>
      </c>
      <c r="AT33" s="275">
        <f t="shared" ref="AT33:BA33" si="29">SUM(AT6:AT32)</f>
        <v>0</v>
      </c>
      <c r="AU33" s="275">
        <f t="shared" si="29"/>
        <v>3400</v>
      </c>
      <c r="AV33" s="275">
        <f t="shared" si="17"/>
        <v>12032</v>
      </c>
      <c r="AW33" s="275">
        <f t="shared" si="29"/>
        <v>4804</v>
      </c>
      <c r="AX33" s="275">
        <f t="shared" si="29"/>
        <v>240</v>
      </c>
      <c r="AY33" s="275">
        <f t="shared" si="29"/>
        <v>35</v>
      </c>
      <c r="AZ33" s="275">
        <f t="shared" si="29"/>
        <v>0</v>
      </c>
      <c r="BA33" s="275">
        <f t="shared" si="29"/>
        <v>6953</v>
      </c>
      <c r="BB33" s="275">
        <f t="shared" si="18"/>
        <v>0</v>
      </c>
      <c r="BC33" s="275">
        <f>SUM(BC6:BC32)</f>
        <v>0</v>
      </c>
      <c r="BD33" s="275">
        <f>SUM(BD6:BD32)</f>
        <v>0</v>
      </c>
      <c r="BE33" s="275">
        <f t="shared" si="19"/>
        <v>0</v>
      </c>
      <c r="BF33" s="275"/>
      <c r="BG33" s="275"/>
      <c r="BH33" s="275"/>
      <c r="BI33" s="275"/>
      <c r="BJ33" s="275">
        <f t="shared" si="20"/>
        <v>0</v>
      </c>
      <c r="BK33" s="275">
        <f t="shared" ref="BK33:BP33" si="30">SUM(BK6:BK32)</f>
        <v>0</v>
      </c>
      <c r="BL33" s="275">
        <f t="shared" si="30"/>
        <v>0</v>
      </c>
      <c r="BM33" s="275">
        <f t="shared" si="30"/>
        <v>0</v>
      </c>
      <c r="BN33" s="275">
        <f t="shared" si="30"/>
        <v>0</v>
      </c>
      <c r="BO33" s="275">
        <f t="shared" si="30"/>
        <v>0</v>
      </c>
      <c r="BP33" s="275">
        <f t="shared" si="30"/>
        <v>0</v>
      </c>
      <c r="BQ33" s="275">
        <f t="shared" si="21"/>
        <v>0</v>
      </c>
      <c r="BR33" s="275">
        <f t="shared" ref="BR33:BX33" si="31">SUM(BR6:BR32)</f>
        <v>0</v>
      </c>
      <c r="BS33" s="275">
        <f t="shared" si="31"/>
        <v>0</v>
      </c>
      <c r="BT33" s="275">
        <f t="shared" si="25"/>
        <v>1112</v>
      </c>
      <c r="BU33" s="275">
        <f t="shared" si="31"/>
        <v>0</v>
      </c>
      <c r="BV33" s="275">
        <f t="shared" si="31"/>
        <v>0</v>
      </c>
      <c r="BW33" s="275">
        <f t="shared" si="31"/>
        <v>0</v>
      </c>
      <c r="BX33" s="291">
        <f t="shared" si="31"/>
        <v>1112</v>
      </c>
    </row>
  </sheetData>
  <mergeCells count="24">
    <mergeCell ref="B2:R2"/>
    <mergeCell ref="S2:AG2"/>
    <mergeCell ref="AH2:BA2"/>
    <mergeCell ref="BB2:BX2"/>
    <mergeCell ref="P3:R3"/>
    <mergeCell ref="AE3:AG3"/>
    <mergeCell ref="AY3:BA3"/>
    <mergeCell ref="BV3:BX3"/>
    <mergeCell ref="C4:G4"/>
    <mergeCell ref="H4:R4"/>
    <mergeCell ref="S4:Z4"/>
    <mergeCell ref="AA4:AG4"/>
    <mergeCell ref="AH4:AK4"/>
    <mergeCell ref="AL4:AN4"/>
    <mergeCell ref="AO4:AR4"/>
    <mergeCell ref="AS4:AU4"/>
    <mergeCell ref="AV4:BA4"/>
    <mergeCell ref="BB4:BD4"/>
    <mergeCell ref="BE4:BI4"/>
    <mergeCell ref="BJ4:BP4"/>
    <mergeCell ref="BQ4:BS4"/>
    <mergeCell ref="BT4:BX4"/>
    <mergeCell ref="A4:A5"/>
    <mergeCell ref="B4:B5"/>
  </mergeCells>
  <printOptions horizontalCentered="1"/>
  <pageMargins left="0.393055555555556" right="0.393055555555556" top="0.590277777777778" bottom="0" header="0.511805555555556" footer="0.511805555555556"/>
  <pageSetup paperSize="9" scale="90" orientation="landscape" horizontalDpi="600"/>
  <headerFooter alignWithMargins="0" scaleWithDoc="0"/>
  <colBreaks count="3" manualBreakCount="3">
    <brk id="18" max="1048575" man="1"/>
    <brk id="33" max="1048575" man="1"/>
    <brk id="53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3"/>
  <sheetViews>
    <sheetView topLeftCell="A43" workbookViewId="0">
      <selection activeCell="E11" sqref="E11"/>
    </sheetView>
  </sheetViews>
  <sheetFormatPr defaultColWidth="9" defaultRowHeight="14.4" outlineLevelCol="1"/>
  <cols>
    <col min="1" max="1" width="82.3796296296296" customWidth="1"/>
    <col min="2" max="2" width="32.3796296296296" customWidth="1"/>
  </cols>
  <sheetData>
    <row r="1" ht="20.1" customHeight="1" spans="1:2">
      <c r="A1" s="240" t="s">
        <v>427</v>
      </c>
      <c r="B1" s="241"/>
    </row>
    <row r="2" ht="20.1" customHeight="1" spans="1:2">
      <c r="A2" s="242" t="s">
        <v>428</v>
      </c>
      <c r="B2" s="242"/>
    </row>
    <row r="3" ht="20.1" customHeight="1" spans="1:2">
      <c r="A3" s="243"/>
      <c r="B3" s="244" t="s">
        <v>429</v>
      </c>
    </row>
    <row r="4" ht="22" customHeight="1" spans="1:2">
      <c r="A4" s="245" t="s">
        <v>430</v>
      </c>
      <c r="B4" s="246" t="s">
        <v>431</v>
      </c>
    </row>
    <row r="5" ht="15" customHeight="1" spans="1:2">
      <c r="A5" s="247" t="s">
        <v>432</v>
      </c>
      <c r="B5" s="142">
        <f>B9</f>
        <v>533</v>
      </c>
    </row>
    <row r="6" ht="15" customHeight="1" spans="1:2">
      <c r="A6" s="248" t="s">
        <v>433</v>
      </c>
      <c r="B6" s="249"/>
    </row>
    <row r="7" ht="15" customHeight="1" spans="1:2">
      <c r="A7" s="248" t="s">
        <v>434</v>
      </c>
      <c r="B7" s="249"/>
    </row>
    <row r="8" ht="15" customHeight="1" spans="1:2">
      <c r="A8" s="248" t="s">
        <v>435</v>
      </c>
      <c r="B8" s="249"/>
    </row>
    <row r="9" ht="15" customHeight="1" spans="1:2">
      <c r="A9" s="248" t="s">
        <v>436</v>
      </c>
      <c r="B9" s="249">
        <v>533</v>
      </c>
    </row>
    <row r="10" ht="15" customHeight="1" spans="1:2">
      <c r="A10" s="248" t="s">
        <v>437</v>
      </c>
      <c r="B10" s="249"/>
    </row>
    <row r="11" ht="15" customHeight="1" spans="1:2">
      <c r="A11" s="248" t="s">
        <v>438</v>
      </c>
      <c r="B11" s="249">
        <f>SUM(B12:B35)</f>
        <v>15623</v>
      </c>
    </row>
    <row r="12" ht="15" customHeight="1" spans="1:2">
      <c r="A12" s="248" t="s">
        <v>439</v>
      </c>
      <c r="B12" s="249"/>
    </row>
    <row r="13" ht="15" customHeight="1" spans="1:2">
      <c r="A13" s="248" t="s">
        <v>440</v>
      </c>
      <c r="B13" s="249">
        <v>402</v>
      </c>
    </row>
    <row r="14" ht="15" customHeight="1" spans="1:2">
      <c r="A14" s="248" t="s">
        <v>441</v>
      </c>
      <c r="B14" s="249"/>
    </row>
    <row r="15" ht="15" customHeight="1" spans="1:2">
      <c r="A15" s="248" t="s">
        <v>442</v>
      </c>
      <c r="B15" s="146">
        <v>2145</v>
      </c>
    </row>
    <row r="16" ht="15" customHeight="1" spans="1:2">
      <c r="A16" s="248" t="s">
        <v>443</v>
      </c>
      <c r="B16" s="146">
        <v>2589</v>
      </c>
    </row>
    <row r="17" ht="15" customHeight="1" spans="1:2">
      <c r="A17" s="248" t="s">
        <v>444</v>
      </c>
      <c r="B17" s="250"/>
    </row>
    <row r="18" ht="15" customHeight="1" spans="1:2">
      <c r="A18" s="248" t="s">
        <v>445</v>
      </c>
      <c r="B18" s="249"/>
    </row>
    <row r="19" ht="15" customHeight="1" spans="1:2">
      <c r="A19" s="248" t="s">
        <v>446</v>
      </c>
      <c r="B19" s="249"/>
    </row>
    <row r="20" ht="15" customHeight="1" spans="1:2">
      <c r="A20" s="248" t="s">
        <v>447</v>
      </c>
      <c r="B20" s="249"/>
    </row>
    <row r="21" ht="15" customHeight="1" spans="1:2">
      <c r="A21" s="248" t="s">
        <v>448</v>
      </c>
      <c r="B21" s="249"/>
    </row>
    <row r="22" ht="15" customHeight="1" spans="1:2">
      <c r="A22" s="248" t="s">
        <v>449</v>
      </c>
      <c r="B22" s="249"/>
    </row>
    <row r="23" ht="15" customHeight="1" spans="1:2">
      <c r="A23" s="248" t="s">
        <v>450</v>
      </c>
      <c r="B23" s="249"/>
    </row>
    <row r="24" ht="15" customHeight="1" spans="1:2">
      <c r="A24" s="248" t="s">
        <v>451</v>
      </c>
      <c r="B24" s="249"/>
    </row>
    <row r="25" ht="15" customHeight="1" spans="1:2">
      <c r="A25" s="248" t="s">
        <v>452</v>
      </c>
      <c r="B25" s="249"/>
    </row>
    <row r="26" ht="15" customHeight="1" spans="1:2">
      <c r="A26" s="248" t="s">
        <v>453</v>
      </c>
      <c r="B26" s="249"/>
    </row>
    <row r="27" ht="15" customHeight="1" spans="1:2">
      <c r="A27" s="248" t="s">
        <v>454</v>
      </c>
      <c r="B27" s="146"/>
    </row>
    <row r="28" ht="15" customHeight="1" spans="1:2">
      <c r="A28" s="248" t="s">
        <v>455</v>
      </c>
      <c r="B28" s="146">
        <v>14</v>
      </c>
    </row>
    <row r="29" ht="15" customHeight="1" spans="1:2">
      <c r="A29" s="248" t="s">
        <v>456</v>
      </c>
      <c r="B29" s="146">
        <v>110</v>
      </c>
    </row>
    <row r="30" ht="15" customHeight="1" spans="1:2">
      <c r="A30" s="248" t="s">
        <v>457</v>
      </c>
      <c r="B30" s="146">
        <v>674</v>
      </c>
    </row>
    <row r="31" ht="15" customHeight="1" spans="1:2">
      <c r="A31" s="248" t="s">
        <v>458</v>
      </c>
      <c r="B31" s="146">
        <v>874</v>
      </c>
    </row>
    <row r="32" ht="15" customHeight="1" spans="1:2">
      <c r="A32" s="248" t="s">
        <v>459</v>
      </c>
      <c r="B32" s="146">
        <v>843</v>
      </c>
    </row>
    <row r="33" ht="15" customHeight="1" spans="1:2">
      <c r="A33" s="248" t="s">
        <v>460</v>
      </c>
      <c r="B33" s="146">
        <v>118</v>
      </c>
    </row>
    <row r="34" ht="15" customHeight="1" spans="1:2">
      <c r="A34" s="248" t="s">
        <v>461</v>
      </c>
      <c r="B34" s="146">
        <v>7854</v>
      </c>
    </row>
    <row r="35" ht="15" customHeight="1" spans="1:2">
      <c r="A35" s="248" t="s">
        <v>462</v>
      </c>
      <c r="B35" s="250"/>
    </row>
    <row r="36" ht="15" customHeight="1" spans="1:2">
      <c r="A36" s="248" t="s">
        <v>463</v>
      </c>
      <c r="B36" s="249">
        <f>SUM(B37:B56)</f>
        <v>50093</v>
      </c>
    </row>
    <row r="37" ht="15" customHeight="1" spans="1:2">
      <c r="A37" s="248" t="s">
        <v>464</v>
      </c>
      <c r="B37" s="249">
        <v>342</v>
      </c>
    </row>
    <row r="38" ht="15" customHeight="1" spans="1:2">
      <c r="A38" s="248" t="s">
        <v>465</v>
      </c>
      <c r="B38" s="249"/>
    </row>
    <row r="39" ht="15" customHeight="1" spans="1:2">
      <c r="A39" s="248" t="s">
        <v>466</v>
      </c>
      <c r="B39" s="249"/>
    </row>
    <row r="40" ht="15" customHeight="1" spans="1:2">
      <c r="A40" s="248" t="s">
        <v>467</v>
      </c>
      <c r="B40" s="249">
        <v>3</v>
      </c>
    </row>
    <row r="41" ht="15" customHeight="1" spans="1:2">
      <c r="A41" s="248" t="s">
        <v>468</v>
      </c>
      <c r="B41" s="249">
        <v>719</v>
      </c>
    </row>
    <row r="42" ht="15" customHeight="1" spans="1:2">
      <c r="A42" s="248" t="s">
        <v>469</v>
      </c>
      <c r="B42" s="249"/>
    </row>
    <row r="43" ht="15" customHeight="1" spans="1:2">
      <c r="A43" s="248" t="s">
        <v>470</v>
      </c>
      <c r="B43" s="249">
        <v>463</v>
      </c>
    </row>
    <row r="44" ht="15" customHeight="1" spans="1:2">
      <c r="A44" s="248" t="s">
        <v>471</v>
      </c>
      <c r="B44" s="249">
        <v>1153</v>
      </c>
    </row>
    <row r="45" ht="15" customHeight="1" spans="1:2">
      <c r="A45" s="251" t="s">
        <v>472</v>
      </c>
      <c r="B45" s="252">
        <v>440</v>
      </c>
    </row>
    <row r="46" ht="15" customHeight="1" spans="1:2">
      <c r="A46" s="253" t="s">
        <v>473</v>
      </c>
      <c r="B46" s="146">
        <v>3209</v>
      </c>
    </row>
    <row r="47" ht="15" customHeight="1" spans="1:2">
      <c r="A47" s="248" t="s">
        <v>474</v>
      </c>
      <c r="B47" s="142">
        <v>689</v>
      </c>
    </row>
    <row r="48" ht="15" customHeight="1" spans="1:2">
      <c r="A48" s="248" t="s">
        <v>475</v>
      </c>
      <c r="B48" s="249">
        <v>3007</v>
      </c>
    </row>
    <row r="49" ht="15" customHeight="1" spans="1:2">
      <c r="A49" s="248" t="s">
        <v>476</v>
      </c>
      <c r="B49" s="249">
        <v>17235</v>
      </c>
    </row>
    <row r="50" ht="15" customHeight="1" spans="1:2">
      <c r="A50" s="248" t="s">
        <v>477</v>
      </c>
      <c r="B50" s="249">
        <v>1530</v>
      </c>
    </row>
    <row r="51" ht="15" customHeight="1" spans="1:2">
      <c r="A51" s="248" t="s">
        <v>478</v>
      </c>
      <c r="B51" s="249">
        <v>20771</v>
      </c>
    </row>
    <row r="52" ht="15" customHeight="1" spans="1:2">
      <c r="A52" s="248" t="s">
        <v>479</v>
      </c>
      <c r="B52" s="249"/>
    </row>
    <row r="53" ht="15" customHeight="1" spans="1:2">
      <c r="A53" s="248" t="s">
        <v>480</v>
      </c>
      <c r="B53" s="249"/>
    </row>
    <row r="54" ht="15" customHeight="1" spans="1:2">
      <c r="A54" s="248" t="s">
        <v>481</v>
      </c>
      <c r="B54" s="249"/>
    </row>
    <row r="55" ht="15" customHeight="1" spans="1:2">
      <c r="A55" s="248" t="s">
        <v>482</v>
      </c>
      <c r="B55" s="249"/>
    </row>
    <row r="56" ht="15" customHeight="1" spans="1:2">
      <c r="A56" s="248" t="s">
        <v>483</v>
      </c>
      <c r="B56" s="249">
        <v>532</v>
      </c>
    </row>
    <row r="57" ht="15" customHeight="1" spans="1:2">
      <c r="A57" s="248" t="s">
        <v>484</v>
      </c>
      <c r="B57" s="146">
        <f>SUM(B58:B63)</f>
        <v>28328</v>
      </c>
    </row>
    <row r="58" ht="15" customHeight="1" spans="1:2">
      <c r="A58" s="248" t="s">
        <v>485</v>
      </c>
      <c r="B58" s="146"/>
    </row>
    <row r="59" ht="15" customHeight="1" spans="1:2">
      <c r="A59" s="248" t="s">
        <v>486</v>
      </c>
      <c r="B59" s="250"/>
    </row>
    <row r="60" ht="15" customHeight="1" spans="1:2">
      <c r="A60" s="248" t="s">
        <v>487</v>
      </c>
      <c r="B60" s="249"/>
    </row>
    <row r="61" ht="15" customHeight="1" spans="1:2">
      <c r="A61" s="248" t="s">
        <v>488</v>
      </c>
      <c r="B61" s="249"/>
    </row>
    <row r="62" ht="15" customHeight="1" spans="1:2">
      <c r="A62" s="248" t="s">
        <v>489</v>
      </c>
      <c r="B62" s="249"/>
    </row>
    <row r="63" ht="15" customHeight="1" spans="1:2">
      <c r="A63" s="254" t="s">
        <v>490</v>
      </c>
      <c r="B63" s="255">
        <v>28328</v>
      </c>
    </row>
  </sheetData>
  <mergeCells count="1">
    <mergeCell ref="A2:B2"/>
  </mergeCells>
  <printOptions horizontalCentered="1"/>
  <pageMargins left="0.393055555555556" right="0.393055555555556" top="0.590277777777778" bottom="0.393055555555556" header="0.314583333333333" footer="0.314583333333333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D16"/>
  <sheetViews>
    <sheetView workbookViewId="0">
      <selection activeCell="E11" sqref="E11"/>
    </sheetView>
  </sheetViews>
  <sheetFormatPr defaultColWidth="9" defaultRowHeight="14.4" outlineLevelCol="3"/>
  <cols>
    <col min="1" max="1" width="37" style="214" customWidth="1"/>
    <col min="2" max="2" width="23.6296296296296" style="215" customWidth="1"/>
    <col min="3" max="3" width="39.25" style="214" customWidth="1"/>
    <col min="4" max="4" width="25.3796296296296" style="215" customWidth="1"/>
    <col min="5" max="16384" width="9" style="1"/>
  </cols>
  <sheetData>
    <row r="1" ht="25.5" customHeight="1" spans="1:4">
      <c r="A1" s="216" t="s">
        <v>491</v>
      </c>
      <c r="B1" s="217"/>
      <c r="C1" s="218"/>
      <c r="D1" s="217"/>
    </row>
    <row r="2" ht="30" customHeight="1" spans="1:4">
      <c r="A2" s="4" t="s">
        <v>492</v>
      </c>
      <c r="B2" s="5"/>
      <c r="C2" s="5"/>
      <c r="D2" s="5"/>
    </row>
    <row r="3" ht="12.95" customHeight="1" spans="1:4">
      <c r="A3" s="218"/>
      <c r="B3" s="219"/>
      <c r="C3" s="220"/>
      <c r="D3" s="113" t="s">
        <v>493</v>
      </c>
    </row>
    <row r="4" ht="23" customHeight="1" spans="1:4">
      <c r="A4" s="114" t="s">
        <v>494</v>
      </c>
      <c r="B4" s="221">
        <f>B5+B6+B10+B13+B16</f>
        <v>183835</v>
      </c>
      <c r="C4" s="222" t="s">
        <v>495</v>
      </c>
      <c r="D4" s="223">
        <f>D5+D6+D7+D11+D12+D13</f>
        <v>183835</v>
      </c>
    </row>
    <row r="5" ht="23" customHeight="1" spans="1:4">
      <c r="A5" s="118" t="s">
        <v>496</v>
      </c>
      <c r="B5" s="224">
        <v>73113</v>
      </c>
      <c r="C5" s="225" t="s">
        <v>497</v>
      </c>
      <c r="D5" s="226">
        <v>141782</v>
      </c>
    </row>
    <row r="6" ht="23" customHeight="1" spans="1:4">
      <c r="A6" s="121" t="s">
        <v>498</v>
      </c>
      <c r="B6" s="227">
        <f>SUM(B7:B9)</f>
        <v>66249</v>
      </c>
      <c r="C6" s="228" t="s">
        <v>499</v>
      </c>
      <c r="D6" s="229">
        <v>28328</v>
      </c>
    </row>
    <row r="7" ht="23" customHeight="1" spans="1:4">
      <c r="A7" s="121" t="s">
        <v>500</v>
      </c>
      <c r="B7" s="227">
        <v>533</v>
      </c>
      <c r="C7" s="228" t="s">
        <v>501</v>
      </c>
      <c r="D7" s="229">
        <f>D8</f>
        <v>1000</v>
      </c>
    </row>
    <row r="8" ht="23" customHeight="1" spans="1:4">
      <c r="A8" s="121" t="s">
        <v>502</v>
      </c>
      <c r="B8" s="227">
        <v>15623</v>
      </c>
      <c r="C8" s="228" t="s">
        <v>503</v>
      </c>
      <c r="D8" s="229">
        <v>1000</v>
      </c>
    </row>
    <row r="9" ht="23" customHeight="1" spans="1:4">
      <c r="A9" s="121" t="s">
        <v>504</v>
      </c>
      <c r="B9" s="227">
        <v>50093</v>
      </c>
      <c r="C9" s="228" t="s">
        <v>505</v>
      </c>
      <c r="D9" s="229"/>
    </row>
    <row r="10" ht="23" customHeight="1" spans="1:4">
      <c r="A10" s="121" t="s">
        <v>506</v>
      </c>
      <c r="B10" s="227">
        <f>B11</f>
        <v>1000</v>
      </c>
      <c r="C10" s="228" t="s">
        <v>507</v>
      </c>
      <c r="D10" s="229"/>
    </row>
    <row r="11" ht="23" customHeight="1" spans="1:4">
      <c r="A11" s="121" t="s">
        <v>508</v>
      </c>
      <c r="B11" s="227">
        <v>1000</v>
      </c>
      <c r="C11" s="230" t="s">
        <v>509</v>
      </c>
      <c r="D11" s="229">
        <v>11889</v>
      </c>
    </row>
    <row r="12" ht="23" customHeight="1" spans="1:4">
      <c r="A12" s="121" t="s">
        <v>510</v>
      </c>
      <c r="B12" s="227"/>
      <c r="C12" s="230" t="s">
        <v>511</v>
      </c>
      <c r="D12" s="229"/>
    </row>
    <row r="13" ht="23" customHeight="1" spans="1:4">
      <c r="A13" s="121" t="s">
        <v>512</v>
      </c>
      <c r="B13" s="227">
        <f>B14+B15</f>
        <v>32418</v>
      </c>
      <c r="C13" s="230" t="s">
        <v>513</v>
      </c>
      <c r="D13" s="229">
        <v>836</v>
      </c>
    </row>
    <row r="14" ht="23" customHeight="1" spans="1:4">
      <c r="A14" s="121" t="s">
        <v>514</v>
      </c>
      <c r="B14" s="231">
        <v>27368</v>
      </c>
      <c r="C14" s="228" t="s">
        <v>515</v>
      </c>
      <c r="D14" s="232">
        <v>836</v>
      </c>
    </row>
    <row r="15" ht="23" customHeight="1" spans="1:4">
      <c r="A15" s="233" t="s">
        <v>516</v>
      </c>
      <c r="B15" s="234">
        <v>5050</v>
      </c>
      <c r="C15" s="235"/>
      <c r="D15" s="236"/>
    </row>
    <row r="16" ht="23" customHeight="1" spans="1:4">
      <c r="A16" s="123" t="s">
        <v>517</v>
      </c>
      <c r="B16" s="237">
        <v>11055</v>
      </c>
      <c r="C16" s="238" t="s">
        <v>518</v>
      </c>
      <c r="D16" s="239"/>
    </row>
  </sheetData>
  <mergeCells count="1">
    <mergeCell ref="A2:D2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G21"/>
  <sheetViews>
    <sheetView workbookViewId="0">
      <selection activeCell="D21" sqref="D21"/>
    </sheetView>
  </sheetViews>
  <sheetFormatPr defaultColWidth="9" defaultRowHeight="12" outlineLevelCol="6"/>
  <cols>
    <col min="1" max="1" width="40.3796296296296" style="154" customWidth="1"/>
    <col min="2" max="3" width="17.25" style="154" customWidth="1"/>
    <col min="4" max="4" width="17.25" style="156" customWidth="1"/>
    <col min="5" max="5" width="17.25" style="154" customWidth="1"/>
    <col min="6" max="6" width="17.25" style="157" customWidth="1"/>
    <col min="7" max="7" width="17.25" style="154" customWidth="1"/>
    <col min="8" max="16384" width="9" style="154"/>
  </cols>
  <sheetData>
    <row r="1" ht="15.6" spans="1:7">
      <c r="A1" s="2" t="s">
        <v>519</v>
      </c>
      <c r="B1" s="3"/>
      <c r="C1" s="3"/>
      <c r="D1" s="192"/>
      <c r="E1" s="3"/>
      <c r="F1" s="193"/>
      <c r="G1" s="3"/>
    </row>
    <row r="2" ht="21.95" customHeight="1" spans="1:7">
      <c r="A2" s="4" t="s">
        <v>520</v>
      </c>
      <c r="B2" s="5"/>
      <c r="C2" s="5"/>
      <c r="D2" s="5"/>
      <c r="E2" s="5"/>
      <c r="F2" s="5"/>
      <c r="G2" s="5"/>
    </row>
    <row r="3" ht="21.95" customHeight="1" spans="1:7">
      <c r="A3" s="3"/>
      <c r="B3" s="3"/>
      <c r="C3" s="3"/>
      <c r="D3" s="192"/>
      <c r="E3" s="3"/>
      <c r="F3" s="193"/>
      <c r="G3" s="6" t="s">
        <v>24</v>
      </c>
    </row>
    <row r="4" ht="16" customHeight="1" spans="1:7">
      <c r="A4" s="159" t="s">
        <v>521</v>
      </c>
      <c r="B4" s="160" t="s">
        <v>63</v>
      </c>
      <c r="C4" s="160"/>
      <c r="D4" s="160"/>
      <c r="E4" s="160" t="s">
        <v>64</v>
      </c>
      <c r="F4" s="160" t="s">
        <v>65</v>
      </c>
      <c r="G4" s="194"/>
    </row>
    <row r="5" ht="16" customHeight="1" spans="1:7">
      <c r="A5" s="195"/>
      <c r="B5" s="196" t="s">
        <v>522</v>
      </c>
      <c r="C5" s="196" t="s">
        <v>523</v>
      </c>
      <c r="D5" s="197" t="s">
        <v>524</v>
      </c>
      <c r="E5" s="196"/>
      <c r="F5" s="198" t="s">
        <v>525</v>
      </c>
      <c r="G5" s="199" t="s">
        <v>526</v>
      </c>
    </row>
    <row r="6" ht="16" customHeight="1" spans="1:7">
      <c r="A6" s="200" t="s">
        <v>527</v>
      </c>
      <c r="B6" s="201"/>
      <c r="C6" s="201"/>
      <c r="D6" s="202"/>
      <c r="E6" s="20"/>
      <c r="F6" s="203"/>
      <c r="G6" s="204"/>
    </row>
    <row r="7" ht="16" customHeight="1" spans="1:7">
      <c r="A7" s="94" t="s">
        <v>528</v>
      </c>
      <c r="B7" s="205">
        <v>0</v>
      </c>
      <c r="C7" s="206"/>
      <c r="D7" s="206"/>
      <c r="E7" s="206"/>
      <c r="F7" s="175"/>
      <c r="G7" s="176"/>
    </row>
    <row r="8" ht="16" customHeight="1" spans="1:7">
      <c r="A8" s="94" t="s">
        <v>529</v>
      </c>
      <c r="B8" s="207">
        <v>13851</v>
      </c>
      <c r="C8" s="207">
        <v>13851</v>
      </c>
      <c r="D8" s="207">
        <v>13136</v>
      </c>
      <c r="E8" s="207">
        <v>7807</v>
      </c>
      <c r="F8" s="175">
        <f>D8/C8</f>
        <v>0.948379178398672</v>
      </c>
      <c r="G8" s="176">
        <f>D8/E8</f>
        <v>1.68259254515179</v>
      </c>
    </row>
    <row r="9" ht="16" customHeight="1" spans="1:7">
      <c r="A9" s="94" t="s">
        <v>530</v>
      </c>
      <c r="B9" s="207">
        <v>920</v>
      </c>
      <c r="C9" s="207">
        <v>920</v>
      </c>
      <c r="D9" s="207">
        <v>802</v>
      </c>
      <c r="E9" s="207">
        <v>736</v>
      </c>
      <c r="F9" s="175">
        <f t="shared" ref="F8:F13" si="0">D9/C9</f>
        <v>0.871739130434783</v>
      </c>
      <c r="G9" s="176">
        <f t="shared" ref="G9:G13" si="1">D9/E9</f>
        <v>1.08967391304348</v>
      </c>
    </row>
    <row r="10" ht="16" customHeight="1" spans="1:7">
      <c r="A10" s="94" t="s">
        <v>531</v>
      </c>
      <c r="B10" s="207">
        <v>333390</v>
      </c>
      <c r="C10" s="207">
        <v>333390</v>
      </c>
      <c r="D10" s="207">
        <v>599691</v>
      </c>
      <c r="E10" s="207">
        <v>205387</v>
      </c>
      <c r="F10" s="175">
        <f t="shared" si="0"/>
        <v>1.79876720957437</v>
      </c>
      <c r="G10" s="176">
        <f t="shared" si="1"/>
        <v>2.91980991980992</v>
      </c>
    </row>
    <row r="11" ht="16" customHeight="1" spans="1:7">
      <c r="A11" s="94" t="s">
        <v>532</v>
      </c>
      <c r="B11" s="207"/>
      <c r="C11" s="207"/>
      <c r="D11" s="207"/>
      <c r="E11" s="207"/>
      <c r="F11" s="175"/>
      <c r="G11" s="176"/>
    </row>
    <row r="12" ht="16" customHeight="1" spans="1:7">
      <c r="A12" s="94" t="s">
        <v>533</v>
      </c>
      <c r="B12" s="207">
        <v>4000</v>
      </c>
      <c r="C12" s="207">
        <v>4000</v>
      </c>
      <c r="D12" s="207">
        <v>7492</v>
      </c>
      <c r="E12" s="207">
        <v>5291</v>
      </c>
      <c r="F12" s="175">
        <f t="shared" si="0"/>
        <v>1.873</v>
      </c>
      <c r="G12" s="176">
        <f t="shared" si="1"/>
        <v>1.41598941598942</v>
      </c>
    </row>
    <row r="13" s="191" customFormat="1" ht="16" customHeight="1" spans="1:7">
      <c r="A13" s="208" t="s">
        <v>534</v>
      </c>
      <c r="B13" s="209">
        <f>SUM(B6:B12)</f>
        <v>352161</v>
      </c>
      <c r="C13" s="209">
        <f>SUM(C6:C12)</f>
        <v>352161</v>
      </c>
      <c r="D13" s="209">
        <f>SUM(D6:D12)</f>
        <v>621121</v>
      </c>
      <c r="E13" s="209">
        <f>SUM(E6:E12)</f>
        <v>219221</v>
      </c>
      <c r="F13" s="184">
        <f t="shared" si="0"/>
        <v>1.763741584105</v>
      </c>
      <c r="G13" s="185">
        <f t="shared" si="1"/>
        <v>2.83330976503163</v>
      </c>
    </row>
    <row r="14" ht="16" customHeight="1" spans="1:7">
      <c r="A14" s="94" t="s">
        <v>535</v>
      </c>
      <c r="B14" s="210"/>
      <c r="C14" s="210"/>
      <c r="D14" s="207">
        <v>8186</v>
      </c>
      <c r="E14" s="210"/>
      <c r="F14" s="210"/>
      <c r="G14" s="23"/>
    </row>
    <row r="15" ht="16" customHeight="1" spans="1:7">
      <c r="A15" s="94" t="s">
        <v>536</v>
      </c>
      <c r="B15" s="210"/>
      <c r="C15" s="210"/>
      <c r="D15" s="207">
        <v>1010</v>
      </c>
      <c r="E15" s="210"/>
      <c r="F15" s="210"/>
      <c r="G15" s="23"/>
    </row>
    <row r="16" ht="16" customHeight="1" spans="1:7">
      <c r="A16" s="94" t="s">
        <v>537</v>
      </c>
      <c r="B16" s="210"/>
      <c r="C16" s="210"/>
      <c r="D16" s="207"/>
      <c r="E16" s="210"/>
      <c r="F16" s="210"/>
      <c r="G16" s="23"/>
    </row>
    <row r="17" ht="16" customHeight="1" spans="1:7">
      <c r="A17" s="94" t="s">
        <v>538</v>
      </c>
      <c r="B17" s="210"/>
      <c r="C17" s="210"/>
      <c r="D17" s="207"/>
      <c r="E17" s="210"/>
      <c r="F17" s="210"/>
      <c r="G17" s="23"/>
    </row>
    <row r="18" ht="16" customHeight="1" spans="1:7">
      <c r="A18" s="94" t="s">
        <v>539</v>
      </c>
      <c r="B18" s="210"/>
      <c r="C18" s="210"/>
      <c r="D18" s="207">
        <v>45000</v>
      </c>
      <c r="E18" s="210"/>
      <c r="F18" s="210"/>
      <c r="G18" s="23"/>
    </row>
    <row r="19" ht="16" customHeight="1" spans="1:7">
      <c r="A19" s="94" t="s">
        <v>540</v>
      </c>
      <c r="B19" s="210"/>
      <c r="C19" s="210"/>
      <c r="D19" s="207">
        <v>94047</v>
      </c>
      <c r="E19" s="210"/>
      <c r="F19" s="210"/>
      <c r="G19" s="23"/>
    </row>
    <row r="20" ht="16" customHeight="1" spans="1:7">
      <c r="A20" s="94" t="s">
        <v>541</v>
      </c>
      <c r="B20" s="210"/>
      <c r="C20" s="210"/>
      <c r="D20" s="207"/>
      <c r="E20" s="210"/>
      <c r="F20" s="210"/>
      <c r="G20" s="23"/>
    </row>
    <row r="21" s="155" customFormat="1" ht="16" customHeight="1" spans="1:7">
      <c r="A21" s="211" t="s">
        <v>542</v>
      </c>
      <c r="B21" s="212">
        <f>SUM(B13:B20)</f>
        <v>352161</v>
      </c>
      <c r="C21" s="212">
        <f>SUM(C13:C20)</f>
        <v>352161</v>
      </c>
      <c r="D21" s="212">
        <f>SUM(D13:D20)</f>
        <v>769364</v>
      </c>
      <c r="E21" s="196"/>
      <c r="F21" s="196"/>
      <c r="G21" s="213"/>
    </row>
  </sheetData>
  <mergeCells count="5">
    <mergeCell ref="A2:G2"/>
    <mergeCell ref="B4:D4"/>
    <mergeCell ref="F4:G4"/>
    <mergeCell ref="A4:A5"/>
    <mergeCell ref="E4:E5"/>
  </mergeCells>
  <printOptions horizontalCentered="1"/>
  <pageMargins left="0.16875" right="0.161111111111111" top="0.590277777777778" bottom="0.590277777777778" header="0.511805555555556" footer="0.511805555555556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view="pageBreakPreview" zoomScaleNormal="100" zoomScaleSheetLayoutView="100" workbookViewId="0">
      <selection activeCell="D29" sqref="D29"/>
    </sheetView>
  </sheetViews>
  <sheetFormatPr defaultColWidth="9" defaultRowHeight="12" outlineLevelCol="7"/>
  <cols>
    <col min="1" max="1" width="48.75" style="154" customWidth="1"/>
    <col min="2" max="4" width="16.25" style="154" customWidth="1"/>
    <col min="5" max="5" width="16.25" style="156" customWidth="1"/>
    <col min="6" max="7" width="16.25" style="157" customWidth="1"/>
    <col min="8" max="16384" width="9" style="154"/>
  </cols>
  <sheetData>
    <row r="1" ht="24.95" customHeight="1" spans="1:1">
      <c r="A1" s="2" t="s">
        <v>543</v>
      </c>
    </row>
    <row r="2" ht="24.95" customHeight="1" spans="1:7">
      <c r="A2" s="4" t="s">
        <v>544</v>
      </c>
      <c r="B2" s="5"/>
      <c r="C2" s="5"/>
      <c r="D2" s="5"/>
      <c r="E2" s="5"/>
      <c r="F2" s="5"/>
      <c r="G2" s="5"/>
    </row>
    <row r="3" ht="18" customHeight="1" spans="1:7">
      <c r="A3" s="3"/>
      <c r="B3" s="3"/>
      <c r="C3" s="3"/>
      <c r="D3" s="3"/>
      <c r="E3" s="158" t="s">
        <v>24</v>
      </c>
      <c r="F3" s="158"/>
      <c r="G3" s="158"/>
    </row>
    <row r="4" ht="18" customHeight="1" spans="1:7">
      <c r="A4" s="159" t="s">
        <v>521</v>
      </c>
      <c r="B4" s="160" t="s">
        <v>63</v>
      </c>
      <c r="C4" s="160"/>
      <c r="D4" s="160"/>
      <c r="E4" s="161" t="s">
        <v>64</v>
      </c>
      <c r="F4" s="162" t="s">
        <v>65</v>
      </c>
      <c r="G4" s="163"/>
    </row>
    <row r="5" ht="23" customHeight="1" spans="1:7">
      <c r="A5" s="164"/>
      <c r="B5" s="165" t="s">
        <v>522</v>
      </c>
      <c r="C5" s="165" t="s">
        <v>523</v>
      </c>
      <c r="D5" s="166" t="s">
        <v>524</v>
      </c>
      <c r="E5" s="166"/>
      <c r="F5" s="167" t="s">
        <v>525</v>
      </c>
      <c r="G5" s="168" t="s">
        <v>526</v>
      </c>
    </row>
    <row r="6" s="154" customFormat="1" ht="16" customHeight="1" spans="1:7">
      <c r="A6" s="169" t="s">
        <v>147</v>
      </c>
      <c r="B6" s="170"/>
      <c r="C6" s="170">
        <v>2</v>
      </c>
      <c r="D6" s="170">
        <v>2</v>
      </c>
      <c r="E6" s="170"/>
      <c r="F6" s="171"/>
      <c r="G6" s="172"/>
    </row>
    <row r="7" s="154" customFormat="1" ht="16" customHeight="1" spans="1:7">
      <c r="A7" s="173" t="s">
        <v>545</v>
      </c>
      <c r="B7" s="174"/>
      <c r="C7" s="14">
        <v>2</v>
      </c>
      <c r="D7" s="14">
        <v>2</v>
      </c>
      <c r="E7" s="14"/>
      <c r="F7" s="175"/>
      <c r="G7" s="176"/>
    </row>
    <row r="8" ht="16" customHeight="1" spans="1:7">
      <c r="A8" s="177" t="s">
        <v>546</v>
      </c>
      <c r="B8" s="14">
        <f>SUM(B9:B16)</f>
        <v>272640</v>
      </c>
      <c r="C8" s="14">
        <f>SUM(C9:C23)</f>
        <v>593528</v>
      </c>
      <c r="D8" s="14">
        <f>SUM(D9:D23)</f>
        <v>593528</v>
      </c>
      <c r="E8" s="14">
        <f>E9+E10+E11+E12+E13+E16</f>
        <v>207764</v>
      </c>
      <c r="F8" s="175">
        <f>D8/C8</f>
        <v>1</v>
      </c>
      <c r="G8" s="176">
        <f>D8/E8</f>
        <v>2.85674130263183</v>
      </c>
    </row>
    <row r="9" ht="16" customHeight="1" spans="1:7">
      <c r="A9" s="178" t="s">
        <v>547</v>
      </c>
      <c r="B9" s="174">
        <v>255487</v>
      </c>
      <c r="C9" s="14">
        <v>527883</v>
      </c>
      <c r="D9" s="14">
        <v>527883</v>
      </c>
      <c r="E9" s="14">
        <v>199458</v>
      </c>
      <c r="F9" s="175">
        <f>D9/C9</f>
        <v>1</v>
      </c>
      <c r="G9" s="176">
        <f>D9/E9</f>
        <v>2.64658725145143</v>
      </c>
    </row>
    <row r="10" ht="16" customHeight="1" spans="1:7">
      <c r="A10" s="173" t="s">
        <v>548</v>
      </c>
      <c r="B10" s="174"/>
      <c r="C10" s="14"/>
      <c r="D10" s="14"/>
      <c r="E10" s="14"/>
      <c r="F10" s="175"/>
      <c r="G10" s="176"/>
    </row>
    <row r="11" ht="16" customHeight="1" spans="1:7">
      <c r="A11" s="173" t="s">
        <v>549</v>
      </c>
      <c r="B11" s="174">
        <v>13851</v>
      </c>
      <c r="C11" s="14">
        <v>13136</v>
      </c>
      <c r="D11" s="14">
        <v>13136</v>
      </c>
      <c r="E11" s="14">
        <v>7807</v>
      </c>
      <c r="F11" s="175">
        <f>D11/C11</f>
        <v>1</v>
      </c>
      <c r="G11" s="176">
        <f>D11/E11</f>
        <v>1.68259254515179</v>
      </c>
    </row>
    <row r="12" ht="16" customHeight="1" spans="1:7">
      <c r="A12" s="173" t="s">
        <v>550</v>
      </c>
      <c r="B12" s="174">
        <v>920</v>
      </c>
      <c r="C12" s="14">
        <v>802</v>
      </c>
      <c r="D12" s="14">
        <v>802</v>
      </c>
      <c r="E12" s="14"/>
      <c r="F12" s="175"/>
      <c r="G12" s="176"/>
    </row>
    <row r="13" ht="16" customHeight="1" spans="1:7">
      <c r="A13" s="173" t="s">
        <v>551</v>
      </c>
      <c r="B13" s="174">
        <v>2382</v>
      </c>
      <c r="C13" s="14">
        <v>6048</v>
      </c>
      <c r="D13" s="14">
        <v>6048</v>
      </c>
      <c r="E13" s="14">
        <v>499</v>
      </c>
      <c r="F13" s="175">
        <f>D13/C13</f>
        <v>1</v>
      </c>
      <c r="G13" s="176">
        <f>D13/E13</f>
        <v>12.1202404809619</v>
      </c>
    </row>
    <row r="14" s="154" customFormat="1" ht="16" customHeight="1" spans="1:7">
      <c r="A14" s="173" t="s">
        <v>552</v>
      </c>
      <c r="B14" s="174"/>
      <c r="C14" s="14">
        <v>25000</v>
      </c>
      <c r="D14" s="14">
        <v>25000</v>
      </c>
      <c r="E14" s="14"/>
      <c r="F14" s="175"/>
      <c r="G14" s="176"/>
    </row>
    <row r="15" s="154" customFormat="1" ht="16" customHeight="1" spans="1:7">
      <c r="A15" s="173" t="s">
        <v>553</v>
      </c>
      <c r="B15" s="174"/>
      <c r="C15" s="14">
        <v>20000</v>
      </c>
      <c r="D15" s="14">
        <v>20000</v>
      </c>
      <c r="E15" s="14"/>
      <c r="F15" s="175"/>
      <c r="G15" s="176"/>
    </row>
    <row r="16" ht="16" customHeight="1" spans="1:7">
      <c r="A16" s="173" t="s">
        <v>554</v>
      </c>
      <c r="B16" s="174"/>
      <c r="C16" s="14"/>
      <c r="D16" s="14"/>
      <c r="E16" s="14"/>
      <c r="F16" s="175"/>
      <c r="G16" s="176"/>
    </row>
    <row r="17" ht="16" customHeight="1" spans="1:8">
      <c r="A17" s="177" t="s">
        <v>555</v>
      </c>
      <c r="B17" s="174"/>
      <c r="C17" s="14"/>
      <c r="D17" s="14"/>
      <c r="E17" s="14"/>
      <c r="F17" s="175"/>
      <c r="G17" s="176"/>
      <c r="H17" s="179"/>
    </row>
    <row r="18" ht="16" customHeight="1" spans="1:7">
      <c r="A18" s="180" t="s">
        <v>556</v>
      </c>
      <c r="B18" s="174"/>
      <c r="C18" s="14"/>
      <c r="D18" s="14"/>
      <c r="E18" s="14"/>
      <c r="F18" s="175"/>
      <c r="G18" s="176"/>
    </row>
    <row r="19" ht="16" customHeight="1" spans="1:7">
      <c r="A19" s="181" t="s">
        <v>557</v>
      </c>
      <c r="B19" s="174"/>
      <c r="C19" s="14"/>
      <c r="D19" s="14"/>
      <c r="E19" s="14"/>
      <c r="F19" s="175"/>
      <c r="G19" s="176"/>
    </row>
    <row r="20" ht="16" customHeight="1" spans="1:7">
      <c r="A20" s="177" t="s">
        <v>558</v>
      </c>
      <c r="B20" s="174"/>
      <c r="C20" s="14"/>
      <c r="D20" s="14"/>
      <c r="E20" s="14">
        <f>SUM(E21:E23)</f>
        <v>39</v>
      </c>
      <c r="F20" s="175"/>
      <c r="G20" s="176"/>
    </row>
    <row r="21" ht="16" customHeight="1" spans="1:7">
      <c r="A21" s="181" t="s">
        <v>559</v>
      </c>
      <c r="B21" s="174"/>
      <c r="C21" s="14"/>
      <c r="D21" s="14"/>
      <c r="E21" s="14"/>
      <c r="F21" s="175"/>
      <c r="G21" s="176"/>
    </row>
    <row r="22" ht="16" customHeight="1" spans="1:7">
      <c r="A22" s="181" t="s">
        <v>560</v>
      </c>
      <c r="B22" s="174"/>
      <c r="C22" s="14">
        <v>659</v>
      </c>
      <c r="D22" s="14">
        <v>659</v>
      </c>
      <c r="E22" s="14">
        <v>29</v>
      </c>
      <c r="F22" s="175">
        <f t="shared" ref="F20:F26" si="0">D22/C22</f>
        <v>1</v>
      </c>
      <c r="G22" s="176"/>
    </row>
    <row r="23" ht="16" customHeight="1" spans="1:7">
      <c r="A23" s="181" t="s">
        <v>561</v>
      </c>
      <c r="B23" s="174"/>
      <c r="C23" s="14"/>
      <c r="D23" s="14"/>
      <c r="E23" s="14">
        <v>10</v>
      </c>
      <c r="F23" s="175"/>
      <c r="G23" s="176"/>
    </row>
    <row r="24" ht="16" customHeight="1" spans="1:7">
      <c r="A24" s="177" t="s">
        <v>562</v>
      </c>
      <c r="B24" s="174">
        <v>21588</v>
      </c>
      <c r="C24" s="14">
        <v>21588</v>
      </c>
      <c r="D24" s="14">
        <v>21588</v>
      </c>
      <c r="E24" s="14">
        <v>19195</v>
      </c>
      <c r="F24" s="175">
        <f t="shared" si="0"/>
        <v>1</v>
      </c>
      <c r="G24" s="176">
        <f>D24/E24</f>
        <v>1.12466788226101</v>
      </c>
    </row>
    <row r="25" ht="16" customHeight="1" spans="1:7">
      <c r="A25" s="177" t="s">
        <v>563</v>
      </c>
      <c r="B25" s="174">
        <v>83</v>
      </c>
      <c r="C25" s="14">
        <v>159</v>
      </c>
      <c r="D25" s="14">
        <v>159</v>
      </c>
      <c r="E25" s="14">
        <v>99</v>
      </c>
      <c r="F25" s="175">
        <f t="shared" si="0"/>
        <v>1</v>
      </c>
      <c r="G25" s="176">
        <f>D25/E25</f>
        <v>1.60606060606061</v>
      </c>
    </row>
    <row r="26" ht="16" customHeight="1" spans="1:7">
      <c r="A26" s="182" t="s">
        <v>564</v>
      </c>
      <c r="B26" s="183">
        <f>B8+B17+B24+B25</f>
        <v>294311</v>
      </c>
      <c r="C26" s="183">
        <f>C6+C8+C17+C24+C25+C20</f>
        <v>615277</v>
      </c>
      <c r="D26" s="183">
        <f>D6+D8+D17+D24+D25+D20</f>
        <v>615277</v>
      </c>
      <c r="E26" s="183">
        <f>E8+E17+E24+E25+E20</f>
        <v>227097</v>
      </c>
      <c r="F26" s="184">
        <f t="shared" si="0"/>
        <v>1</v>
      </c>
      <c r="G26" s="185">
        <f>D26/E26</f>
        <v>2.70931364130746</v>
      </c>
    </row>
    <row r="27" ht="16" customHeight="1" spans="1:7">
      <c r="A27" s="181" t="s">
        <v>565</v>
      </c>
      <c r="B27" s="14">
        <v>36245</v>
      </c>
      <c r="C27" s="14">
        <v>32647</v>
      </c>
      <c r="D27" s="14">
        <v>32647</v>
      </c>
      <c r="E27" s="14">
        <v>20173</v>
      </c>
      <c r="F27" s="186"/>
      <c r="G27" s="176">
        <f>D27/E27</f>
        <v>1.61835126158727</v>
      </c>
    </row>
    <row r="28" ht="16" customHeight="1" spans="1:7">
      <c r="A28" s="181" t="s">
        <v>566</v>
      </c>
      <c r="B28" s="14"/>
      <c r="C28" s="14"/>
      <c r="D28" s="14"/>
      <c r="E28" s="14"/>
      <c r="F28" s="186"/>
      <c r="G28" s="187"/>
    </row>
    <row r="29" ht="16" customHeight="1" spans="1:7">
      <c r="A29" s="181" t="s">
        <v>567</v>
      </c>
      <c r="B29" s="14"/>
      <c r="C29" s="14">
        <v>94072</v>
      </c>
      <c r="D29" s="14">
        <v>94072</v>
      </c>
      <c r="E29" s="14"/>
      <c r="F29" s="186"/>
      <c r="G29" s="187"/>
    </row>
    <row r="30" ht="16" customHeight="1" spans="1:7">
      <c r="A30" s="181" t="s">
        <v>568</v>
      </c>
      <c r="B30" s="14"/>
      <c r="C30" s="14"/>
      <c r="D30" s="14"/>
      <c r="E30" s="14">
        <v>60446</v>
      </c>
      <c r="F30" s="186"/>
      <c r="G30" s="187"/>
    </row>
    <row r="31" ht="16" customHeight="1" spans="1:7">
      <c r="A31" s="181" t="s">
        <v>569</v>
      </c>
      <c r="B31" s="14"/>
      <c r="C31" s="14"/>
      <c r="D31" s="14"/>
      <c r="E31" s="14"/>
      <c r="F31" s="186"/>
      <c r="G31" s="187"/>
    </row>
    <row r="32" ht="16" customHeight="1" spans="1:7">
      <c r="A32" s="181" t="s">
        <v>570</v>
      </c>
      <c r="B32" s="14"/>
      <c r="C32" s="14"/>
      <c r="D32" s="14"/>
      <c r="E32" s="14"/>
      <c r="F32" s="186"/>
      <c r="G32" s="187"/>
    </row>
    <row r="33" ht="16" customHeight="1" spans="1:7">
      <c r="A33" s="181" t="s">
        <v>571</v>
      </c>
      <c r="B33" s="14">
        <v>21605</v>
      </c>
      <c r="C33" s="14"/>
      <c r="D33" s="14">
        <v>27368</v>
      </c>
      <c r="E33" s="14">
        <v>5021</v>
      </c>
      <c r="F33" s="186"/>
      <c r="G33" s="176">
        <f>D33/E33</f>
        <v>5.45070703047202</v>
      </c>
    </row>
    <row r="34" ht="16" customHeight="1" spans="1:7">
      <c r="A34" s="181" t="s">
        <v>572</v>
      </c>
      <c r="B34" s="14"/>
      <c r="C34" s="186"/>
      <c r="D34" s="14"/>
      <c r="E34" s="14">
        <v>8187</v>
      </c>
      <c r="F34" s="186"/>
      <c r="G34" s="176">
        <f>D34/E34</f>
        <v>0</v>
      </c>
    </row>
    <row r="35" s="155" customFormat="1" ht="16" customHeight="1" spans="1:7">
      <c r="A35" s="188" t="s">
        <v>573</v>
      </c>
      <c r="B35" s="189">
        <f>SUM(B26:B34)</f>
        <v>352161</v>
      </c>
      <c r="C35" s="189">
        <f>SUM(C26:C34)</f>
        <v>741996</v>
      </c>
      <c r="D35" s="189">
        <f>SUM(D26:D34)</f>
        <v>769364</v>
      </c>
      <c r="E35" s="189">
        <f>SUM(E26:E34)</f>
        <v>320924</v>
      </c>
      <c r="F35" s="189"/>
      <c r="G35" s="190">
        <f>D35/E35</f>
        <v>2.39734018022959</v>
      </c>
    </row>
  </sheetData>
  <mergeCells count="6">
    <mergeCell ref="A2:G2"/>
    <mergeCell ref="E3:G3"/>
    <mergeCell ref="B4:D4"/>
    <mergeCell ref="F4:G4"/>
    <mergeCell ref="A4:A5"/>
    <mergeCell ref="E4:E5"/>
  </mergeCells>
  <printOptions horizontalCentered="1"/>
  <pageMargins left="0.275" right="0.156944444444444" top="0.590277777777778" bottom="0.393055555555556" header="0.511805555555556" footer="0.511805555555556"/>
  <pageSetup paperSize="9" scale="94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E11" sqref="E11"/>
    </sheetView>
  </sheetViews>
  <sheetFormatPr defaultColWidth="9" defaultRowHeight="12" outlineLevelCol="3"/>
  <cols>
    <col min="1" max="1" width="37.75" style="128" customWidth="1"/>
    <col min="2" max="2" width="17.25" style="128" customWidth="1"/>
    <col min="3" max="3" width="40.3796296296296" style="128" customWidth="1"/>
    <col min="4" max="4" width="18.3796296296296" style="128" customWidth="1"/>
    <col min="5" max="16384" width="9" style="128"/>
  </cols>
  <sheetData>
    <row r="1" ht="20.1" customHeight="1" spans="1:4">
      <c r="A1" s="129" t="s">
        <v>574</v>
      </c>
      <c r="B1" s="130"/>
      <c r="C1" s="130"/>
      <c r="D1" s="130"/>
    </row>
    <row r="2" ht="20.1" customHeight="1" spans="1:4">
      <c r="A2" s="131" t="s">
        <v>575</v>
      </c>
      <c r="B2" s="131"/>
      <c r="C2" s="131"/>
      <c r="D2" s="131"/>
    </row>
    <row r="3" ht="20.1" customHeight="1" spans="1:4">
      <c r="A3" s="130"/>
      <c r="B3" s="130"/>
      <c r="C3" s="130"/>
      <c r="D3" s="130" t="s">
        <v>24</v>
      </c>
    </row>
    <row r="4" ht="18" customHeight="1" spans="1:4">
      <c r="A4" s="132" t="s">
        <v>62</v>
      </c>
      <c r="B4" s="133" t="s">
        <v>68</v>
      </c>
      <c r="C4" s="133" t="s">
        <v>62</v>
      </c>
      <c r="D4" s="134" t="s">
        <v>68</v>
      </c>
    </row>
    <row r="5" ht="18" customHeight="1" spans="1:4">
      <c r="A5" s="135" t="s">
        <v>576</v>
      </c>
      <c r="B5" s="136">
        <f>SUM(B6:B20)</f>
        <v>1010</v>
      </c>
      <c r="C5" s="137" t="s">
        <v>577</v>
      </c>
      <c r="D5" s="138">
        <f>SUM(D6:D20)</f>
        <v>32647</v>
      </c>
    </row>
    <row r="6" ht="18" customHeight="1" spans="1:4">
      <c r="A6" s="139" t="s">
        <v>527</v>
      </c>
      <c r="B6" s="140"/>
      <c r="C6" s="141" t="s">
        <v>578</v>
      </c>
      <c r="D6" s="142"/>
    </row>
    <row r="7" ht="18" customHeight="1" spans="1:4">
      <c r="A7" s="143" t="s">
        <v>528</v>
      </c>
      <c r="B7" s="144"/>
      <c r="C7" s="145" t="s">
        <v>579</v>
      </c>
      <c r="D7" s="146"/>
    </row>
    <row r="8" ht="18" customHeight="1" spans="1:4">
      <c r="A8" s="143" t="s">
        <v>580</v>
      </c>
      <c r="B8" s="144">
        <v>2</v>
      </c>
      <c r="C8" s="145" t="s">
        <v>581</v>
      </c>
      <c r="D8" s="146"/>
    </row>
    <row r="9" ht="18" customHeight="1" spans="1:4">
      <c r="A9" s="143" t="s">
        <v>582</v>
      </c>
      <c r="B9" s="144"/>
      <c r="C9" s="145" t="s">
        <v>583</v>
      </c>
      <c r="D9" s="146"/>
    </row>
    <row r="10" ht="18" customHeight="1" spans="1:4">
      <c r="A10" s="143" t="s">
        <v>584</v>
      </c>
      <c r="B10" s="144"/>
      <c r="C10" s="145" t="s">
        <v>585</v>
      </c>
      <c r="D10" s="146"/>
    </row>
    <row r="11" ht="18" customHeight="1" spans="1:4">
      <c r="A11" s="143" t="s">
        <v>586</v>
      </c>
      <c r="B11" s="144"/>
      <c r="C11" s="145" t="s">
        <v>587</v>
      </c>
      <c r="D11" s="146"/>
    </row>
    <row r="12" ht="18" customHeight="1" spans="1:4">
      <c r="A12" s="143" t="s">
        <v>529</v>
      </c>
      <c r="B12" s="144"/>
      <c r="C12" s="145" t="s">
        <v>588</v>
      </c>
      <c r="D12" s="146"/>
    </row>
    <row r="13" ht="18" customHeight="1" spans="1:4">
      <c r="A13" s="147" t="s">
        <v>530</v>
      </c>
      <c r="B13" s="144"/>
      <c r="C13" s="148" t="s">
        <v>589</v>
      </c>
      <c r="D13" s="146"/>
    </row>
    <row r="14" ht="18" customHeight="1" spans="1:4">
      <c r="A14" s="147" t="s">
        <v>531</v>
      </c>
      <c r="B14" s="144"/>
      <c r="C14" s="148" t="s">
        <v>590</v>
      </c>
      <c r="D14" s="146">
        <v>29615</v>
      </c>
    </row>
    <row r="15" ht="18" customHeight="1" spans="1:4">
      <c r="A15" s="147" t="s">
        <v>532</v>
      </c>
      <c r="B15" s="149">
        <v>1008</v>
      </c>
      <c r="C15" s="148" t="s">
        <v>591</v>
      </c>
      <c r="D15" s="146"/>
    </row>
    <row r="16" ht="18" customHeight="1" spans="1:4">
      <c r="A16" s="147" t="s">
        <v>533</v>
      </c>
      <c r="B16" s="149"/>
      <c r="C16" s="148" t="s">
        <v>592</v>
      </c>
      <c r="D16" s="146">
        <v>3032</v>
      </c>
    </row>
    <row r="17" ht="18" customHeight="1" spans="1:4">
      <c r="A17" s="147" t="s">
        <v>593</v>
      </c>
      <c r="B17" s="149"/>
      <c r="C17" s="148" t="s">
        <v>594</v>
      </c>
      <c r="D17" s="146"/>
    </row>
    <row r="18" ht="18" customHeight="1" spans="1:4">
      <c r="A18" s="147" t="s">
        <v>595</v>
      </c>
      <c r="B18" s="149"/>
      <c r="C18" s="148" t="s">
        <v>596</v>
      </c>
      <c r="D18" s="146"/>
    </row>
    <row r="19" ht="18" customHeight="1" spans="1:4">
      <c r="A19" s="147" t="s">
        <v>597</v>
      </c>
      <c r="B19" s="149"/>
      <c r="C19" s="148" t="s">
        <v>597</v>
      </c>
      <c r="D19" s="146"/>
    </row>
    <row r="20" ht="18" customHeight="1" spans="1:4">
      <c r="A20" s="150" t="s">
        <v>598</v>
      </c>
      <c r="B20" s="151"/>
      <c r="C20" s="152" t="s">
        <v>599</v>
      </c>
      <c r="D20" s="153"/>
    </row>
    <row r="21" ht="20.1" customHeight="1"/>
  </sheetData>
  <mergeCells count="1">
    <mergeCell ref="A2:D2"/>
  </mergeCells>
  <printOptions horizontalCentered="1"/>
  <pageMargins left="0.708333333333333" right="0.511805555555556" top="0.590277777777778" bottom="0.590277777777778" header="0.511805555555556" footer="0.511805555555556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D10"/>
  <sheetViews>
    <sheetView workbookViewId="0">
      <selection activeCell="B6" sqref="B6"/>
    </sheetView>
  </sheetViews>
  <sheetFormatPr defaultColWidth="9" defaultRowHeight="14.4" outlineLevelCol="3"/>
  <cols>
    <col min="1" max="1" width="40" style="1" customWidth="1"/>
    <col min="2" max="2" width="18.8796296296296" style="1" customWidth="1"/>
    <col min="3" max="3" width="39.5" style="1" customWidth="1"/>
    <col min="4" max="4" width="22.5" style="1" customWidth="1"/>
    <col min="5" max="16384" width="9" style="1"/>
  </cols>
  <sheetData>
    <row r="1" ht="28.5" customHeight="1" spans="1:4">
      <c r="A1" s="2" t="s">
        <v>600</v>
      </c>
      <c r="B1" s="111"/>
      <c r="C1" s="111"/>
      <c r="D1" s="111"/>
    </row>
    <row r="2" ht="24.95" customHeight="1" spans="1:4">
      <c r="A2" s="4" t="s">
        <v>601</v>
      </c>
      <c r="B2" s="5"/>
      <c r="C2" s="5"/>
      <c r="D2" s="5"/>
    </row>
    <row r="3" ht="36" customHeight="1" spans="1:4">
      <c r="A3" s="111"/>
      <c r="B3" s="112"/>
      <c r="C3" s="112"/>
      <c r="D3" s="113" t="s">
        <v>493</v>
      </c>
    </row>
    <row r="4" ht="30" customHeight="1" spans="1:4">
      <c r="A4" s="114" t="s">
        <v>494</v>
      </c>
      <c r="B4" s="115">
        <f>B5+B7+B9+B6</f>
        <v>769364</v>
      </c>
      <c r="C4" s="116" t="s">
        <v>495</v>
      </c>
      <c r="D4" s="117">
        <f>D5+D6+D7+D8+D9</f>
        <v>769364</v>
      </c>
    </row>
    <row r="5" ht="30" customHeight="1" spans="1:4">
      <c r="A5" s="118" t="s">
        <v>496</v>
      </c>
      <c r="B5" s="119">
        <v>621121</v>
      </c>
      <c r="C5" s="120" t="s">
        <v>602</v>
      </c>
      <c r="D5" s="21">
        <v>615277</v>
      </c>
    </row>
    <row r="6" ht="30" customHeight="1" spans="1:4">
      <c r="A6" s="121" t="s">
        <v>498</v>
      </c>
      <c r="B6" s="25">
        <v>1010</v>
      </c>
      <c r="C6" s="122" t="s">
        <v>603</v>
      </c>
      <c r="D6" s="25">
        <v>32647</v>
      </c>
    </row>
    <row r="7" ht="30" customHeight="1" spans="1:4">
      <c r="A7" s="121" t="s">
        <v>506</v>
      </c>
      <c r="B7" s="22">
        <v>139047</v>
      </c>
      <c r="C7" s="122" t="s">
        <v>604</v>
      </c>
      <c r="D7" s="25">
        <v>94072</v>
      </c>
    </row>
    <row r="8" ht="30" customHeight="1" spans="1:4">
      <c r="A8" s="121" t="s">
        <v>605</v>
      </c>
      <c r="B8" s="119">
        <v>94047</v>
      </c>
      <c r="C8" s="122" t="s">
        <v>606</v>
      </c>
      <c r="D8" s="25">
        <v>27368</v>
      </c>
    </row>
    <row r="9" ht="30" customHeight="1" spans="1:4">
      <c r="A9" s="123" t="s">
        <v>607</v>
      </c>
      <c r="B9" s="124">
        <v>8186</v>
      </c>
      <c r="C9" s="125" t="s">
        <v>608</v>
      </c>
      <c r="D9" s="126">
        <v>0</v>
      </c>
    </row>
    <row r="10" spans="4:4">
      <c r="D10" s="127"/>
    </row>
  </sheetData>
  <mergeCells count="1">
    <mergeCell ref="A2:D2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J26"/>
  <sheetViews>
    <sheetView workbookViewId="0">
      <selection activeCell="E11" sqref="E11"/>
    </sheetView>
  </sheetViews>
  <sheetFormatPr defaultColWidth="9" defaultRowHeight="15.6"/>
  <cols>
    <col min="1" max="1" width="27.25" style="28" customWidth="1"/>
    <col min="2" max="4" width="12.75" style="28" customWidth="1"/>
    <col min="5" max="5" width="15.5" style="28" customWidth="1"/>
    <col min="6" max="6" width="29.8796296296296" style="28" customWidth="1"/>
    <col min="7" max="9" width="14.6296296296296" style="28" customWidth="1"/>
    <col min="10" max="10" width="15.75" style="28" customWidth="1"/>
    <col min="11" max="16384" width="9" style="28"/>
  </cols>
  <sheetData>
    <row r="1" ht="27.95" customHeight="1" spans="1:10">
      <c r="A1" s="76" t="s">
        <v>609</v>
      </c>
      <c r="B1" s="77"/>
      <c r="C1" s="77"/>
      <c r="D1" s="77"/>
      <c r="E1" s="77"/>
      <c r="F1" s="77"/>
      <c r="G1" s="77"/>
      <c r="H1" s="77"/>
      <c r="I1" s="77"/>
      <c r="J1" s="77"/>
    </row>
    <row r="2" ht="27.95" customHeight="1" spans="1:10">
      <c r="A2" s="78" t="s">
        <v>610</v>
      </c>
      <c r="B2" s="79"/>
      <c r="C2" s="79"/>
      <c r="D2" s="79"/>
      <c r="E2" s="79"/>
      <c r="F2" s="79"/>
      <c r="G2" s="79"/>
      <c r="H2" s="79"/>
      <c r="I2" s="79"/>
      <c r="J2" s="79"/>
    </row>
    <row r="3" ht="27.95" customHeight="1" spans="1:10">
      <c r="A3" s="80"/>
      <c r="B3" s="80"/>
      <c r="C3" s="80"/>
      <c r="D3" s="80"/>
      <c r="E3" s="80"/>
      <c r="F3" s="80"/>
      <c r="G3" s="80"/>
      <c r="H3" s="80"/>
      <c r="I3" s="80"/>
      <c r="J3" s="104" t="s">
        <v>24</v>
      </c>
    </row>
    <row r="4" ht="27.95" customHeight="1" spans="1:10">
      <c r="A4" s="30" t="s">
        <v>611</v>
      </c>
      <c r="B4" s="31"/>
      <c r="C4" s="31"/>
      <c r="D4" s="31"/>
      <c r="E4" s="32"/>
      <c r="F4" s="81" t="s">
        <v>612</v>
      </c>
      <c r="G4" s="81"/>
      <c r="H4" s="81"/>
      <c r="I4" s="81"/>
      <c r="J4" s="105"/>
    </row>
    <row r="5" ht="27.95" customHeight="1" spans="1:10">
      <c r="A5" s="82" t="s">
        <v>613</v>
      </c>
      <c r="B5" s="35" t="s">
        <v>614</v>
      </c>
      <c r="C5" s="35" t="s">
        <v>615</v>
      </c>
      <c r="D5" s="36" t="s">
        <v>616</v>
      </c>
      <c r="E5" s="36" t="s">
        <v>617</v>
      </c>
      <c r="F5" s="37" t="s">
        <v>613</v>
      </c>
      <c r="G5" s="37" t="s">
        <v>614</v>
      </c>
      <c r="H5" s="37" t="s">
        <v>615</v>
      </c>
      <c r="I5" s="64" t="s">
        <v>616</v>
      </c>
      <c r="J5" s="66" t="s">
        <v>618</v>
      </c>
    </row>
    <row r="6" ht="27.95" customHeight="1" spans="1:10">
      <c r="A6" s="83" t="s">
        <v>619</v>
      </c>
      <c r="B6" s="84"/>
      <c r="C6" s="84"/>
      <c r="D6" s="84"/>
      <c r="E6" s="84"/>
      <c r="F6" s="85" t="s">
        <v>620</v>
      </c>
      <c r="G6" s="86"/>
      <c r="H6" s="87"/>
      <c r="I6" s="67"/>
      <c r="J6" s="106"/>
    </row>
    <row r="7" ht="27.95" customHeight="1" spans="1:10">
      <c r="A7" s="88" t="s">
        <v>621</v>
      </c>
      <c r="B7" s="89"/>
      <c r="C7" s="89"/>
      <c r="D7" s="89"/>
      <c r="E7" s="89"/>
      <c r="F7" s="90" t="s">
        <v>622</v>
      </c>
      <c r="G7" s="91"/>
      <c r="H7" s="92"/>
      <c r="I7" s="69"/>
      <c r="J7" s="107"/>
    </row>
    <row r="8" ht="27.95" customHeight="1" spans="1:10">
      <c r="A8" s="88" t="s">
        <v>623</v>
      </c>
      <c r="B8" s="89"/>
      <c r="C8" s="89"/>
      <c r="D8" s="89"/>
      <c r="E8" s="89"/>
      <c r="F8" s="90" t="s">
        <v>624</v>
      </c>
      <c r="G8" s="91"/>
      <c r="H8" s="92"/>
      <c r="I8" s="69"/>
      <c r="J8" s="107"/>
    </row>
    <row r="9" ht="27.95" customHeight="1" spans="1:10">
      <c r="A9" s="88" t="s">
        <v>625</v>
      </c>
      <c r="B9" s="89"/>
      <c r="C9" s="89"/>
      <c r="D9" s="89"/>
      <c r="E9" s="89"/>
      <c r="F9" s="90" t="s">
        <v>626</v>
      </c>
      <c r="G9" s="91"/>
      <c r="H9" s="92"/>
      <c r="I9" s="69"/>
      <c r="J9" s="107"/>
    </row>
    <row r="10" ht="27.95" customHeight="1" spans="1:10">
      <c r="A10" s="88" t="s">
        <v>627</v>
      </c>
      <c r="B10" s="89"/>
      <c r="C10" s="89"/>
      <c r="D10" s="89"/>
      <c r="E10" s="89"/>
      <c r="F10" s="90" t="s">
        <v>628</v>
      </c>
      <c r="G10" s="91"/>
      <c r="H10" s="92"/>
      <c r="I10" s="69"/>
      <c r="J10" s="107"/>
    </row>
    <row r="11" ht="27.95" customHeight="1" spans="1:10">
      <c r="A11" s="88" t="s">
        <v>629</v>
      </c>
      <c r="B11" s="89"/>
      <c r="C11" s="89"/>
      <c r="D11" s="89"/>
      <c r="E11" s="89"/>
      <c r="F11" s="90" t="s">
        <v>630</v>
      </c>
      <c r="G11" s="91"/>
      <c r="H11" s="92"/>
      <c r="I11" s="69"/>
      <c r="J11" s="107"/>
    </row>
    <row r="12" ht="27.95" customHeight="1" spans="1:10">
      <c r="A12" s="88" t="s">
        <v>631</v>
      </c>
      <c r="B12" s="89"/>
      <c r="C12" s="89"/>
      <c r="D12" s="89"/>
      <c r="E12" s="89"/>
      <c r="F12" s="93" t="s">
        <v>632</v>
      </c>
      <c r="G12" s="91"/>
      <c r="H12" s="92"/>
      <c r="I12" s="69"/>
      <c r="J12" s="107"/>
    </row>
    <row r="13" ht="27.95" customHeight="1" spans="1:10">
      <c r="A13" s="94" t="s">
        <v>633</v>
      </c>
      <c r="B13" s="89"/>
      <c r="C13" s="89"/>
      <c r="D13" s="89"/>
      <c r="E13" s="89"/>
      <c r="F13" s="90" t="s">
        <v>634</v>
      </c>
      <c r="G13" s="91"/>
      <c r="H13" s="92"/>
      <c r="I13" s="69"/>
      <c r="J13" s="107"/>
    </row>
    <row r="14" ht="27.95" customHeight="1" spans="1:10">
      <c r="A14" s="94" t="s">
        <v>635</v>
      </c>
      <c r="B14" s="89"/>
      <c r="C14" s="89"/>
      <c r="D14" s="89"/>
      <c r="E14" s="89"/>
      <c r="F14" s="90" t="s">
        <v>636</v>
      </c>
      <c r="G14" s="91"/>
      <c r="H14" s="92"/>
      <c r="I14" s="69"/>
      <c r="J14" s="107"/>
    </row>
    <row r="15" ht="24.95" customHeight="1" spans="1:10">
      <c r="A15" s="94" t="s">
        <v>637</v>
      </c>
      <c r="B15" s="89"/>
      <c r="C15" s="89"/>
      <c r="D15" s="89"/>
      <c r="E15" s="89"/>
      <c r="F15" s="93" t="s">
        <v>638</v>
      </c>
      <c r="G15" s="91"/>
      <c r="H15" s="92"/>
      <c r="I15" s="69"/>
      <c r="J15" s="107"/>
    </row>
    <row r="16" ht="24.95" customHeight="1" spans="1:10">
      <c r="A16" s="95"/>
      <c r="B16" s="89"/>
      <c r="C16" s="89"/>
      <c r="D16" s="89"/>
      <c r="E16" s="89"/>
      <c r="F16" s="90" t="s">
        <v>639</v>
      </c>
      <c r="G16" s="91"/>
      <c r="H16" s="92"/>
      <c r="I16" s="69"/>
      <c r="J16" s="107"/>
    </row>
    <row r="17" ht="24.95" customHeight="1" spans="1:10">
      <c r="A17" s="95"/>
      <c r="B17" s="89"/>
      <c r="C17" s="89"/>
      <c r="D17" s="89"/>
      <c r="E17" s="89"/>
      <c r="F17" s="90" t="s">
        <v>640</v>
      </c>
      <c r="G17" s="91"/>
      <c r="H17" s="92"/>
      <c r="I17" s="69"/>
      <c r="J17" s="107"/>
    </row>
    <row r="18" ht="24.95" customHeight="1" spans="1:10">
      <c r="A18" s="95"/>
      <c r="B18" s="89"/>
      <c r="C18" s="89"/>
      <c r="D18" s="89"/>
      <c r="E18" s="89"/>
      <c r="F18" s="93" t="s">
        <v>641</v>
      </c>
      <c r="G18" s="91"/>
      <c r="H18" s="92"/>
      <c r="I18" s="69"/>
      <c r="J18" s="107"/>
    </row>
    <row r="19" ht="24.95" customHeight="1" spans="1:10">
      <c r="A19" s="95"/>
      <c r="B19" s="89"/>
      <c r="C19" s="89"/>
      <c r="D19" s="89"/>
      <c r="E19" s="89"/>
      <c r="F19" s="90" t="s">
        <v>642</v>
      </c>
      <c r="G19" s="91"/>
      <c r="H19" s="92"/>
      <c r="I19" s="69"/>
      <c r="J19" s="107"/>
    </row>
    <row r="20" ht="24.95" customHeight="1" spans="1:10">
      <c r="A20" s="95"/>
      <c r="B20" s="89"/>
      <c r="C20" s="89"/>
      <c r="D20" s="89"/>
      <c r="E20" s="89"/>
      <c r="F20" s="93" t="s">
        <v>643</v>
      </c>
      <c r="G20" s="91"/>
      <c r="H20" s="92"/>
      <c r="I20" s="69"/>
      <c r="J20" s="107"/>
    </row>
    <row r="21" ht="24.95" customHeight="1" spans="1:10">
      <c r="A21" s="95"/>
      <c r="B21" s="89"/>
      <c r="C21" s="89"/>
      <c r="D21" s="89"/>
      <c r="E21" s="89"/>
      <c r="F21" s="96" t="s">
        <v>644</v>
      </c>
      <c r="G21" s="91"/>
      <c r="H21" s="92"/>
      <c r="I21" s="69"/>
      <c r="J21" s="107"/>
    </row>
    <row r="22" ht="24.95" customHeight="1" spans="1:10">
      <c r="A22" s="51" t="s">
        <v>645</v>
      </c>
      <c r="B22" s="89"/>
      <c r="C22" s="89"/>
      <c r="D22" s="89"/>
      <c r="E22" s="89"/>
      <c r="F22" s="54" t="s">
        <v>646</v>
      </c>
      <c r="G22" s="97"/>
      <c r="H22" s="97"/>
      <c r="I22" s="71"/>
      <c r="J22" s="108"/>
    </row>
    <row r="23" ht="24.95" customHeight="1" spans="1:10">
      <c r="A23" s="98" t="s">
        <v>647</v>
      </c>
      <c r="B23" s="89"/>
      <c r="C23" s="89"/>
      <c r="D23" s="89"/>
      <c r="E23" s="89"/>
      <c r="F23" s="99" t="s">
        <v>648</v>
      </c>
      <c r="G23" s="100"/>
      <c r="H23" s="43"/>
      <c r="I23" s="100"/>
      <c r="J23" s="109"/>
    </row>
    <row r="24" ht="24.95" customHeight="1" spans="1:10">
      <c r="A24" s="61" t="s">
        <v>649</v>
      </c>
      <c r="B24" s="101"/>
      <c r="C24" s="101"/>
      <c r="D24" s="101"/>
      <c r="E24" s="101"/>
      <c r="F24" s="64" t="s">
        <v>650</v>
      </c>
      <c r="G24" s="102"/>
      <c r="H24" s="63"/>
      <c r="I24" s="102"/>
      <c r="J24" s="110"/>
    </row>
    <row r="26" spans="3:3">
      <c r="C26" s="103"/>
    </row>
  </sheetData>
  <mergeCells count="3">
    <mergeCell ref="A2:J2"/>
    <mergeCell ref="A4:E4"/>
    <mergeCell ref="F4:J4"/>
  </mergeCells>
  <printOptions horizontalCentered="1"/>
  <pageMargins left="0.81875" right="0.708333333333333" top="0.747916666666667" bottom="0.747916666666667" header="0.314583333333333" footer="0.314583333333333"/>
  <pageSetup paperSize="9" scale="77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J17"/>
  <sheetViews>
    <sheetView workbookViewId="0">
      <selection activeCell="A2" sqref="A2:J2"/>
    </sheetView>
  </sheetViews>
  <sheetFormatPr defaultColWidth="9" defaultRowHeight="15.6"/>
  <cols>
    <col min="1" max="1" width="37.8796296296296" style="28" customWidth="1"/>
    <col min="2" max="4" width="8.62962962962963" style="28" customWidth="1"/>
    <col min="5" max="5" width="15.1296296296296" style="28" customWidth="1"/>
    <col min="6" max="6" width="29.6296296296296" style="28" customWidth="1"/>
    <col min="7" max="9" width="9" style="28" customWidth="1"/>
    <col min="10" max="10" width="17.5" style="28" customWidth="1"/>
    <col min="11" max="16384" width="9" style="28"/>
  </cols>
  <sheetData>
    <row r="1" ht="18" customHeight="1" spans="1:10">
      <c r="A1" s="2" t="s">
        <v>651</v>
      </c>
      <c r="B1" s="29"/>
      <c r="C1" s="29"/>
      <c r="D1" s="29"/>
      <c r="E1" s="29"/>
      <c r="F1" s="29"/>
      <c r="G1" s="29"/>
      <c r="H1" s="29"/>
      <c r="I1" s="29"/>
      <c r="J1" s="29"/>
    </row>
    <row r="2" ht="34" customHeight="1" spans="1:10">
      <c r="A2" s="4" t="s">
        <v>652</v>
      </c>
      <c r="B2" s="5"/>
      <c r="C2" s="5"/>
      <c r="D2" s="5"/>
      <c r="E2" s="5"/>
      <c r="F2" s="5"/>
      <c r="G2" s="5"/>
      <c r="H2" s="5"/>
      <c r="I2" s="5"/>
      <c r="J2" s="5"/>
    </row>
    <row r="3" ht="18" customHeight="1" spans="10:10">
      <c r="J3" s="6" t="s">
        <v>24</v>
      </c>
    </row>
    <row r="4" ht="24" customHeight="1" spans="1:10">
      <c r="A4" s="30" t="s">
        <v>611</v>
      </c>
      <c r="B4" s="31"/>
      <c r="C4" s="31"/>
      <c r="D4" s="31"/>
      <c r="E4" s="32"/>
      <c r="F4" s="33" t="s">
        <v>612</v>
      </c>
      <c r="G4" s="31"/>
      <c r="H4" s="31"/>
      <c r="I4" s="31"/>
      <c r="J4" s="65"/>
    </row>
    <row r="5" ht="24" customHeight="1" spans="1:10">
      <c r="A5" s="34" t="s">
        <v>613</v>
      </c>
      <c r="B5" s="35" t="s">
        <v>614</v>
      </c>
      <c r="C5" s="35" t="s">
        <v>615</v>
      </c>
      <c r="D5" s="36" t="s">
        <v>616</v>
      </c>
      <c r="E5" s="36" t="s">
        <v>617</v>
      </c>
      <c r="F5" s="37" t="s">
        <v>613</v>
      </c>
      <c r="G5" s="37" t="s">
        <v>614</v>
      </c>
      <c r="H5" s="37" t="s">
        <v>615</v>
      </c>
      <c r="I5" s="64" t="s">
        <v>616</v>
      </c>
      <c r="J5" s="66" t="s">
        <v>618</v>
      </c>
    </row>
    <row r="6" ht="24" customHeight="1" spans="1:10">
      <c r="A6" s="38" t="s">
        <v>653</v>
      </c>
      <c r="B6" s="39"/>
      <c r="C6" s="39"/>
      <c r="D6" s="40"/>
      <c r="E6" s="40"/>
      <c r="F6" s="41" t="s">
        <v>654</v>
      </c>
      <c r="G6" s="39"/>
      <c r="H6" s="39"/>
      <c r="I6" s="67"/>
      <c r="J6" s="68"/>
    </row>
    <row r="7" ht="24" customHeight="1" spans="1:10">
      <c r="A7" s="42" t="s">
        <v>655</v>
      </c>
      <c r="B7" s="43"/>
      <c r="C7" s="44"/>
      <c r="D7" s="45"/>
      <c r="E7" s="45"/>
      <c r="F7" s="46" t="s">
        <v>656</v>
      </c>
      <c r="G7" s="46"/>
      <c r="H7" s="44"/>
      <c r="I7" s="69"/>
      <c r="J7" s="70"/>
    </row>
    <row r="8" ht="24" customHeight="1" spans="1:10">
      <c r="A8" s="42" t="s">
        <v>657</v>
      </c>
      <c r="B8" s="43"/>
      <c r="C8" s="44"/>
      <c r="D8" s="45"/>
      <c r="E8" s="45"/>
      <c r="F8" s="47" t="s">
        <v>658</v>
      </c>
      <c r="G8" s="46"/>
      <c r="H8" s="44"/>
      <c r="I8" s="69"/>
      <c r="J8" s="70"/>
    </row>
    <row r="9" ht="24" customHeight="1" spans="1:10">
      <c r="A9" s="42" t="s">
        <v>659</v>
      </c>
      <c r="B9" s="43"/>
      <c r="C9" s="44"/>
      <c r="D9" s="45"/>
      <c r="E9" s="45"/>
      <c r="F9" s="46" t="s">
        <v>660</v>
      </c>
      <c r="G9" s="44"/>
      <c r="H9" s="44"/>
      <c r="I9" s="69"/>
      <c r="J9" s="70"/>
    </row>
    <row r="10" ht="24" customHeight="1" spans="1:10">
      <c r="A10" s="42" t="s">
        <v>661</v>
      </c>
      <c r="B10" s="43"/>
      <c r="C10" s="44"/>
      <c r="D10" s="45"/>
      <c r="E10" s="45"/>
      <c r="F10" s="47" t="s">
        <v>662</v>
      </c>
      <c r="G10" s="44"/>
      <c r="H10" s="44"/>
      <c r="I10" s="69"/>
      <c r="J10" s="70"/>
    </row>
    <row r="11" ht="24" customHeight="1" spans="1:10">
      <c r="A11" s="42" t="s">
        <v>663</v>
      </c>
      <c r="B11" s="43"/>
      <c r="C11" s="43"/>
      <c r="D11" s="45"/>
      <c r="E11" s="45"/>
      <c r="F11" s="46" t="s">
        <v>664</v>
      </c>
      <c r="G11" s="44"/>
      <c r="H11" s="48"/>
      <c r="I11" s="69"/>
      <c r="J11" s="70"/>
    </row>
    <row r="12" ht="24" customHeight="1" spans="1:10">
      <c r="A12" s="42" t="s">
        <v>665</v>
      </c>
      <c r="B12" s="49"/>
      <c r="C12" s="43"/>
      <c r="D12" s="50"/>
      <c r="E12" s="50"/>
      <c r="F12" s="47"/>
      <c r="G12" s="47"/>
      <c r="H12" s="48"/>
      <c r="I12" s="71"/>
      <c r="J12" s="72"/>
    </row>
    <row r="13" ht="24" customHeight="1" spans="1:10">
      <c r="A13" s="51" t="s">
        <v>666</v>
      </c>
      <c r="B13" s="52"/>
      <c r="C13" s="52"/>
      <c r="D13" s="53"/>
      <c r="E13" s="53"/>
      <c r="F13" s="54" t="s">
        <v>667</v>
      </c>
      <c r="G13" s="55"/>
      <c r="H13" s="55"/>
      <c r="I13" s="71"/>
      <c r="J13" s="73"/>
    </row>
    <row r="14" ht="24" customHeight="1" spans="1:10">
      <c r="A14" s="56" t="s">
        <v>668</v>
      </c>
      <c r="B14" s="57"/>
      <c r="C14" s="55"/>
      <c r="D14" s="57"/>
      <c r="E14" s="57"/>
      <c r="F14" s="58" t="s">
        <v>669</v>
      </c>
      <c r="G14" s="57"/>
      <c r="H14" s="55"/>
      <c r="I14" s="57"/>
      <c r="J14" s="74"/>
    </row>
    <row r="15" ht="24" customHeight="1" spans="1:10">
      <c r="A15" s="59" t="s">
        <v>670</v>
      </c>
      <c r="B15" s="57"/>
      <c r="C15" s="44"/>
      <c r="D15" s="57"/>
      <c r="E15" s="57"/>
      <c r="F15" s="46" t="s">
        <v>671</v>
      </c>
      <c r="G15" s="57"/>
      <c r="H15" s="44"/>
      <c r="I15" s="57"/>
      <c r="J15" s="74"/>
    </row>
    <row r="16" ht="24" customHeight="1" spans="1:10">
      <c r="A16" s="60" t="s">
        <v>672</v>
      </c>
      <c r="B16" s="57"/>
      <c r="C16" s="44"/>
      <c r="D16" s="57"/>
      <c r="E16" s="57"/>
      <c r="F16" s="57"/>
      <c r="G16" s="57"/>
      <c r="H16" s="57"/>
      <c r="I16" s="57"/>
      <c r="J16" s="74"/>
    </row>
    <row r="17" ht="24" customHeight="1" spans="1:10">
      <c r="A17" s="61" t="s">
        <v>673</v>
      </c>
      <c r="B17" s="62"/>
      <c r="C17" s="63"/>
      <c r="D17" s="62"/>
      <c r="E17" s="62"/>
      <c r="F17" s="64" t="s">
        <v>674</v>
      </c>
      <c r="G17" s="62"/>
      <c r="H17" s="63"/>
      <c r="I17" s="62"/>
      <c r="J17" s="75"/>
    </row>
  </sheetData>
  <mergeCells count="3">
    <mergeCell ref="A2:J2"/>
    <mergeCell ref="A4:E4"/>
    <mergeCell ref="F4:J4"/>
  </mergeCells>
  <printOptions horizontalCentered="1"/>
  <pageMargins left="0.708333333333333" right="0.708333333333333" top="0.747916666666667" bottom="0.747916666666667" header="0.314583333333333" footer="0.314583333333333"/>
  <pageSetup paperSize="9" scale="87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C11"/>
  <sheetViews>
    <sheetView workbookViewId="0">
      <selection activeCell="C8" sqref="C8"/>
    </sheetView>
  </sheetViews>
  <sheetFormatPr defaultColWidth="9" defaultRowHeight="14.4" outlineLevelCol="2"/>
  <cols>
    <col min="1" max="1" width="70.25" style="1" customWidth="1"/>
    <col min="2" max="3" width="27.5" style="1" customWidth="1"/>
    <col min="4" max="16384" width="9" style="1"/>
  </cols>
  <sheetData>
    <row r="1" ht="25.5" customHeight="1" spans="1:3">
      <c r="A1" s="2" t="s">
        <v>675</v>
      </c>
      <c r="B1" s="3"/>
      <c r="C1" s="3"/>
    </row>
    <row r="2" ht="22.8" spans="1:3">
      <c r="A2" s="4" t="s">
        <v>676</v>
      </c>
      <c r="B2" s="5"/>
      <c r="C2" s="5"/>
    </row>
    <row r="3" ht="36" customHeight="1" spans="1:3">
      <c r="A3" s="3"/>
      <c r="B3" s="3"/>
      <c r="C3" s="6" t="s">
        <v>24</v>
      </c>
    </row>
    <row r="4" ht="39.95" customHeight="1" spans="1:3">
      <c r="A4" s="7" t="s">
        <v>677</v>
      </c>
      <c r="B4" s="8" t="s">
        <v>678</v>
      </c>
      <c r="C4" s="9" t="s">
        <v>524</v>
      </c>
    </row>
    <row r="5" ht="32.1" customHeight="1" spans="1:3">
      <c r="A5" s="10" t="s">
        <v>679</v>
      </c>
      <c r="B5" s="20"/>
      <c r="C5" s="21">
        <v>17430</v>
      </c>
    </row>
    <row r="6" ht="32.1" customHeight="1" spans="1:3">
      <c r="A6" s="13" t="s">
        <v>680</v>
      </c>
      <c r="B6" s="22">
        <v>58500</v>
      </c>
      <c r="C6" s="23"/>
    </row>
    <row r="7" ht="32.1" customHeight="1" spans="1:3">
      <c r="A7" s="16" t="s">
        <v>681</v>
      </c>
      <c r="B7" s="24"/>
      <c r="C7" s="23"/>
    </row>
    <row r="8" ht="32.1" customHeight="1" spans="1:3">
      <c r="A8" s="13" t="s">
        <v>682</v>
      </c>
      <c r="B8" s="22">
        <v>58500</v>
      </c>
      <c r="C8" s="23"/>
    </row>
    <row r="9" ht="32.1" customHeight="1" spans="1:3">
      <c r="A9" s="13" t="s">
        <v>683</v>
      </c>
      <c r="B9" s="24"/>
      <c r="C9" s="25">
        <v>1000</v>
      </c>
    </row>
    <row r="10" ht="32.1" customHeight="1" spans="1:3">
      <c r="A10" s="13" t="s">
        <v>684</v>
      </c>
      <c r="B10" s="24"/>
      <c r="C10" s="25">
        <v>1000</v>
      </c>
    </row>
    <row r="11" ht="32.1" customHeight="1" spans="1:3">
      <c r="A11" s="17" t="s">
        <v>685</v>
      </c>
      <c r="B11" s="26"/>
      <c r="C11" s="27">
        <v>16570</v>
      </c>
    </row>
  </sheetData>
  <mergeCells count="1">
    <mergeCell ref="A2:C2"/>
  </mergeCells>
  <printOptions horizontalCentered="1"/>
  <pageMargins left="0.708333333333333" right="0.511805555555556" top="0.401388888888889" bottom="1.46041666666667" header="0.314583333333333" footer="0.314583333333333"/>
  <pageSetup paperSize="9" orientation="landscape" horizontalDpi="300" verticalDpi="3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C12"/>
  <sheetViews>
    <sheetView workbookViewId="0">
      <selection activeCell="F8" sqref="F8"/>
    </sheetView>
  </sheetViews>
  <sheetFormatPr defaultColWidth="9" defaultRowHeight="14.4" outlineLevelCol="2"/>
  <cols>
    <col min="1" max="1" width="72.75" style="1" customWidth="1"/>
    <col min="2" max="3" width="29.6296296296296" style="1" customWidth="1"/>
    <col min="4" max="16384" width="9" style="1"/>
  </cols>
  <sheetData>
    <row r="1" ht="30.75" customHeight="1" spans="1:3">
      <c r="A1" s="2" t="s">
        <v>686</v>
      </c>
      <c r="B1" s="3"/>
      <c r="C1" s="3"/>
    </row>
    <row r="2" ht="22.8" spans="1:3">
      <c r="A2" s="4" t="s">
        <v>687</v>
      </c>
      <c r="B2" s="5"/>
      <c r="C2" s="5"/>
    </row>
    <row r="3" ht="25.5" customHeight="1" spans="1:3">
      <c r="A3" s="3"/>
      <c r="B3" s="3"/>
      <c r="C3" s="6" t="s">
        <v>24</v>
      </c>
    </row>
    <row r="4" ht="39.95" customHeight="1" spans="1:3">
      <c r="A4" s="7" t="s">
        <v>677</v>
      </c>
      <c r="B4" s="8" t="s">
        <v>678</v>
      </c>
      <c r="C4" s="9" t="s">
        <v>524</v>
      </c>
    </row>
    <row r="5" ht="32.1" customHeight="1" spans="1:3">
      <c r="A5" s="10" t="s">
        <v>688</v>
      </c>
      <c r="B5" s="11"/>
      <c r="C5" s="12">
        <v>714096</v>
      </c>
    </row>
    <row r="6" ht="32.1" customHeight="1" spans="1:3">
      <c r="A6" s="13" t="s">
        <v>689</v>
      </c>
      <c r="B6" s="14">
        <v>761000</v>
      </c>
      <c r="C6" s="15"/>
    </row>
    <row r="7" ht="32.1" customHeight="1" spans="1:3">
      <c r="A7" s="16" t="s">
        <v>681</v>
      </c>
      <c r="B7" s="14"/>
      <c r="C7" s="15"/>
    </row>
    <row r="8" ht="32.1" customHeight="1" spans="1:3">
      <c r="A8" s="13" t="s">
        <v>690</v>
      </c>
      <c r="B8" s="14">
        <v>761000</v>
      </c>
      <c r="C8" s="15"/>
    </row>
    <row r="9" ht="32.1" customHeight="1" spans="1:3">
      <c r="A9" s="13" t="s">
        <v>691</v>
      </c>
      <c r="B9" s="14"/>
      <c r="C9" s="15">
        <v>45000</v>
      </c>
    </row>
    <row r="10" ht="32.1" customHeight="1" spans="1:3">
      <c r="A10" s="13" t="s">
        <v>692</v>
      </c>
      <c r="B10" s="14"/>
      <c r="C10" s="15">
        <v>94072</v>
      </c>
    </row>
    <row r="11" ht="32.1" customHeight="1" spans="1:3">
      <c r="A11" s="16" t="s">
        <v>693</v>
      </c>
      <c r="B11" s="14"/>
      <c r="C11" s="15">
        <v>3307</v>
      </c>
    </row>
    <row r="12" ht="32.1" customHeight="1" spans="1:3">
      <c r="A12" s="17" t="s">
        <v>694</v>
      </c>
      <c r="B12" s="18"/>
      <c r="C12" s="19">
        <v>755764</v>
      </c>
    </row>
  </sheetData>
  <mergeCells count="1">
    <mergeCell ref="A2:C2"/>
  </mergeCells>
  <printOptions horizontalCentered="1"/>
  <pageMargins left="0.759722222222222" right="0.511805555555556" top="0.590277777777778" bottom="0.59027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Sheet1</vt:lpstr>
      <vt:lpstr>目录</vt:lpstr>
      <vt:lpstr>1.一般公共预算收入决算表</vt:lpstr>
      <vt:lpstr>2.一般公共预算支出决算表 （按功能分类）</vt:lpstr>
      <vt:lpstr>3.一般公共预算支出决算表（按经济分类科目）</vt:lpstr>
      <vt:lpstr>4.一般公共预算税收返还和转移支付决算表</vt:lpstr>
      <vt:lpstr>5.一般公共预算收支决算平衡表</vt:lpstr>
      <vt:lpstr>6.政府性基金收入决算表</vt:lpstr>
      <vt:lpstr>7.政府性基金支出决算表</vt:lpstr>
      <vt:lpstr>8.政府性基金转移支付决算表</vt:lpstr>
      <vt:lpstr>9.政府性基金收支决算平衡表</vt:lpstr>
      <vt:lpstr>10.社会保险基金预算收支决算表</vt:lpstr>
      <vt:lpstr>11.国有资本经营收支决算表</vt:lpstr>
      <vt:lpstr>12.地方政府一般债务余额决算表</vt:lpstr>
      <vt:lpstr>13.地方政府专项债务余额决算表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Cross POLO</dc:creator>
  <cp:lastModifiedBy>Bluer</cp:lastModifiedBy>
  <dcterms:created xsi:type="dcterms:W3CDTF">2017-09-18T02:49:00Z</dcterms:created>
  <cp:lastPrinted>2018-11-02T01:55:00Z</cp:lastPrinted>
  <dcterms:modified xsi:type="dcterms:W3CDTF">2020-10-22T10:00:50Z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  <property fmtid="{D5CDD505-2E9C-101B-9397-08002B2CF9AE}" pid="3" name="KSOReadingLayout">
    <vt:bool>true</vt:bool>
  </property>
</Properties>
</file>